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20" windowHeight="1160" activeTab="0"/>
  </bookViews>
  <sheets>
    <sheet name="飽和水蒸気圧（hPa）" sheetId="1" r:id="rId1"/>
    <sheet name="飽和水蒸気圧（g m3））" sheetId="2" r:id="rId2"/>
    <sheet name="飽和水蒸気圧（hPa） (2)" sheetId="3" r:id="rId3"/>
    <sheet name="飽和水蒸気圧（hPa） (3)" sheetId="4" r:id="rId4"/>
  </sheets>
  <definedNames/>
  <calcPr fullCalcOnLoad="1"/>
</workbook>
</file>

<file path=xl/sharedStrings.xml><?xml version="1.0" encoding="utf-8"?>
<sst xmlns="http://schemas.openxmlformats.org/spreadsheetml/2006/main" count="78" uniqueCount="35">
  <si>
    <t>温度（℃）</t>
  </si>
  <si>
    <t>氷近くの飽和水蒸気圧（hPa）の表</t>
  </si>
  <si>
    <t>--</t>
  </si>
  <si>
    <t>--</t>
  </si>
  <si>
    <t>過冷却水近くの飽和水蒸気圧（hPa）の表</t>
  </si>
  <si>
    <t>飽和水蒸気量（g/m3)の表（0℃以上）</t>
  </si>
  <si>
    <t>氷近くの飽和水蒸気量（g/m3)の表（0℃以下）</t>
  </si>
  <si>
    <t>過冷却水近くの飽和水蒸気量（g/m3)の表（0℃以下）</t>
  </si>
  <si>
    <t>mm水銀柱</t>
  </si>
  <si>
    <t>Tetensの式による飽和水蒸気圧（ｈPa)の表（0℃以上）</t>
  </si>
  <si>
    <t>Wagnerの式による飽和水蒸気圧（ｈPa)の表（0℃以上）</t>
  </si>
  <si>
    <t>定数</t>
  </si>
  <si>
    <t>Pc</t>
  </si>
  <si>
    <t>Tc</t>
  </si>
  <si>
    <t>（K：臨界温度）</t>
  </si>
  <si>
    <t>（hPa：臨界圧）</t>
  </si>
  <si>
    <t>A</t>
  </si>
  <si>
    <t>B</t>
  </si>
  <si>
    <t>C</t>
  </si>
  <si>
    <t>D</t>
  </si>
  <si>
    <t>変数</t>
  </si>
  <si>
    <t>mmHg</t>
  </si>
  <si>
    <t>定数</t>
  </si>
  <si>
    <t>a</t>
  </si>
  <si>
    <t>b</t>
  </si>
  <si>
    <t>c</t>
  </si>
  <si>
    <t>d</t>
  </si>
  <si>
    <t>e</t>
  </si>
  <si>
    <t>tentes</t>
  </si>
  <si>
    <t>wagner</t>
  </si>
  <si>
    <t>tentes-WHO</t>
  </si>
  <si>
    <t>tente-wagner</t>
  </si>
  <si>
    <t>Sonntag(JIS)の式による飽和水蒸気圧（ｈPa)の表（0℃以上）</t>
  </si>
  <si>
    <t>100℃</t>
  </si>
  <si>
    <t>Sonntag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</si>
</sst>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0.00_);[Red]\(0.00\)"/>
    <numFmt numFmtId="180" formatCode="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177" fontId="0" fillId="0" borderId="31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31" xfId="0" applyNumberFormat="1" applyBorder="1" applyAlignment="1">
      <alignment vertical="center"/>
    </xf>
    <xf numFmtId="179" fontId="0" fillId="0" borderId="32" xfId="0" applyNumberFormat="1" applyBorder="1" applyAlignment="1">
      <alignment vertical="center"/>
    </xf>
    <xf numFmtId="179" fontId="0" fillId="0" borderId="33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19" xfId="0" applyNumberFormat="1" applyBorder="1" applyAlignment="1" quotePrefix="1">
      <alignment horizontal="center" vertical="center"/>
    </xf>
    <xf numFmtId="178" fontId="0" fillId="0" borderId="20" xfId="0" applyNumberFormat="1" applyBorder="1" applyAlignment="1" quotePrefix="1">
      <alignment horizontal="center" vertical="center"/>
    </xf>
    <xf numFmtId="179" fontId="0" fillId="0" borderId="34" xfId="0" applyNumberFormat="1" applyBorder="1" applyAlignment="1">
      <alignment vertical="center"/>
    </xf>
    <xf numFmtId="179" fontId="0" fillId="0" borderId="35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179" fontId="0" fillId="0" borderId="25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79" fontId="0" fillId="0" borderId="39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177" fontId="0" fillId="0" borderId="43" xfId="0" applyNumberFormat="1" applyBorder="1" applyAlignment="1">
      <alignment vertical="center"/>
    </xf>
    <xf numFmtId="0" fontId="0" fillId="0" borderId="44" xfId="0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8" fontId="0" fillId="0" borderId="11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1"/>
  <sheetViews>
    <sheetView tabSelected="1" zoomScalePageLayoutView="0" workbookViewId="0" topLeftCell="A1">
      <selection activeCell="A2" sqref="A2"/>
    </sheetView>
  </sheetViews>
  <sheetFormatPr defaultColWidth="9.140625" defaultRowHeight="15"/>
  <sheetData>
    <row r="1" ht="13.5">
      <c r="A1" s="26" t="s">
        <v>9</v>
      </c>
    </row>
    <row r="2" ht="13.5" thickBot="1"/>
    <row r="3" spans="1:13" ht="13.5" thickBot="1">
      <c r="A3" s="18" t="s">
        <v>0</v>
      </c>
      <c r="B3" s="14">
        <v>0</v>
      </c>
      <c r="C3" s="12">
        <v>0.1</v>
      </c>
      <c r="D3" s="12">
        <v>0.2</v>
      </c>
      <c r="E3" s="12">
        <v>0.3</v>
      </c>
      <c r="F3" s="12">
        <v>0.4</v>
      </c>
      <c r="G3" s="12">
        <v>0.5</v>
      </c>
      <c r="H3" s="12">
        <v>0.6</v>
      </c>
      <c r="I3" s="12">
        <v>0.7</v>
      </c>
      <c r="J3" s="12">
        <v>0.8</v>
      </c>
      <c r="K3" s="13">
        <v>0.9</v>
      </c>
      <c r="M3" s="69" t="s">
        <v>8</v>
      </c>
    </row>
    <row r="4" spans="1:13" ht="12.75">
      <c r="A4" s="19">
        <v>0</v>
      </c>
      <c r="B4" s="29">
        <f>6.11*10^((7.5*($A4+B$3))/(237.3+$A4+B$3))</f>
        <v>6.11</v>
      </c>
      <c r="C4" s="30">
        <f aca="true" t="shared" si="0" ref="C4:K19">6.11*10^((7.5*($A4+C$3))/(237.3+$A4+C$3))</f>
        <v>6.154608540858808</v>
      </c>
      <c r="D4" s="30">
        <f t="shared" si="0"/>
        <v>6.199504787493426</v>
      </c>
      <c r="E4" s="30">
        <f t="shared" si="0"/>
        <v>6.244690334886615</v>
      </c>
      <c r="F4" s="30">
        <f t="shared" si="0"/>
        <v>6.290166785289037</v>
      </c>
      <c r="G4" s="30">
        <f t="shared" si="0"/>
        <v>6.335935748244204</v>
      </c>
      <c r="H4" s="30">
        <f t="shared" si="0"/>
        <v>6.381998840613473</v>
      </c>
      <c r="I4" s="30">
        <f t="shared" si="0"/>
        <v>6.428357686601096</v>
      </c>
      <c r="J4" s="30">
        <f t="shared" si="0"/>
        <v>6.475013917779305</v>
      </c>
      <c r="K4" s="31">
        <f t="shared" si="0"/>
        <v>6.521969173113472</v>
      </c>
      <c r="M4" s="70">
        <f>B4*(760/1013)</f>
        <v>4.58400789733465</v>
      </c>
    </row>
    <row r="5" spans="1:13" ht="12.75">
      <c r="A5" s="20">
        <v>1</v>
      </c>
      <c r="B5" s="32">
        <f aca="true" t="shared" si="1" ref="B5:K43">6.11*10^((7.5*($A5+B$3))/(237.3+$A5+B$3))</f>
        <v>6.5692250989873</v>
      </c>
      <c r="C5" s="33">
        <f t="shared" si="0"/>
        <v>6.616783349228069</v>
      </c>
      <c r="D5" s="33">
        <f t="shared" si="0"/>
        <v>6.664645585131938</v>
      </c>
      <c r="E5" s="33">
        <f t="shared" si="0"/>
        <v>6.712813475489286</v>
      </c>
      <c r="F5" s="33">
        <f t="shared" si="0"/>
        <v>6.761288696610118</v>
      </c>
      <c r="G5" s="33">
        <f t="shared" si="0"/>
        <v>6.810072932349506</v>
      </c>
      <c r="H5" s="33">
        <f t="shared" si="0"/>
        <v>6.859167874133092</v>
      </c>
      <c r="I5" s="33">
        <f t="shared" si="0"/>
        <v>6.90857522098263</v>
      </c>
      <c r="J5" s="33">
        <f t="shared" si="0"/>
        <v>6.9582966795415935</v>
      </c>
      <c r="K5" s="34">
        <f t="shared" si="0"/>
        <v>7.008333964100811</v>
      </c>
      <c r="M5" s="70">
        <f aca="true" t="shared" si="2" ref="M5:M44">B5*(760/1013)</f>
        <v>4.928540054521568</v>
      </c>
    </row>
    <row r="6" spans="1:13" ht="12.75">
      <c r="A6" s="20">
        <v>2</v>
      </c>
      <c r="B6" s="32">
        <f t="shared" si="1"/>
        <v>7.058688796624177</v>
      </c>
      <c r="C6" s="33">
        <f t="shared" si="0"/>
        <v>7.1093629067743915</v>
      </c>
      <c r="D6" s="33">
        <f t="shared" si="0"/>
        <v>7.160358031938762</v>
      </c>
      <c r="E6" s="33">
        <f t="shared" si="0"/>
        <v>7.21167591725505</v>
      </c>
      <c r="F6" s="33">
        <f t="shared" si="0"/>
        <v>7.263318315637368</v>
      </c>
      <c r="G6" s="33">
        <f t="shared" si="0"/>
        <v>7.315286987802129</v>
      </c>
      <c r="H6" s="33">
        <f t="shared" si="0"/>
        <v>7.367583702294046</v>
      </c>
      <c r="I6" s="33">
        <f t="shared" si="0"/>
        <v>7.4202102355121715</v>
      </c>
      <c r="J6" s="33">
        <f t="shared" si="0"/>
        <v>7.4731683717360005</v>
      </c>
      <c r="K6" s="34">
        <f t="shared" si="0"/>
        <v>7.526459903151621</v>
      </c>
      <c r="M6" s="70">
        <f t="shared" si="2"/>
        <v>5.2957586233310705</v>
      </c>
    </row>
    <row r="7" spans="1:13" ht="12.75">
      <c r="A7" s="20">
        <v>3</v>
      </c>
      <c r="B7" s="32">
        <f t="shared" si="1"/>
        <v>7.5800866298779015</v>
      </c>
      <c r="C7" s="33">
        <f t="shared" si="0"/>
        <v>7.6340503599927425</v>
      </c>
      <c r="D7" s="33">
        <f t="shared" si="0"/>
        <v>7.688352909559373</v>
      </c>
      <c r="E7" s="33">
        <f t="shared" si="0"/>
        <v>7.74299610265269</v>
      </c>
      <c r="F7" s="33">
        <f t="shared" si="0"/>
        <v>7.797981771385662</v>
      </c>
      <c r="G7" s="33">
        <f t="shared" si="0"/>
        <v>7.853311755935767</v>
      </c>
      <c r="H7" s="33">
        <f t="shared" si="0"/>
        <v>7.9089879045714895</v>
      </c>
      <c r="I7" s="33">
        <f t="shared" si="0"/>
        <v>7.965012073678862</v>
      </c>
      <c r="J7" s="33">
        <f t="shared" si="0"/>
        <v>8.021386127788059</v>
      </c>
      <c r="K7" s="34">
        <f t="shared" si="0"/>
        <v>8.078111939600042</v>
      </c>
      <c r="M7" s="70">
        <f t="shared" si="2"/>
        <v>5.686935674933075</v>
      </c>
    </row>
    <row r="8" spans="1:13" ht="12.75">
      <c r="A8" s="20">
        <v>4</v>
      </c>
      <c r="B8" s="32">
        <f t="shared" si="1"/>
        <v>8.135191390013244</v>
      </c>
      <c r="C8" s="33">
        <f t="shared" si="0"/>
        <v>8.192626368150318</v>
      </c>
      <c r="D8" s="33">
        <f t="shared" si="0"/>
        <v>8.250418771384926</v>
      </c>
      <c r="E8" s="33">
        <f t="shared" si="0"/>
        <v>8.30857050536857</v>
      </c>
      <c r="F8" s="33">
        <f t="shared" si="0"/>
        <v>8.367083484057499</v>
      </c>
      <c r="G8" s="33">
        <f t="shared" si="0"/>
        <v>8.425959629739621</v>
      </c>
      <c r="H8" s="33">
        <f t="shared" si="0"/>
        <v>8.485200873061519</v>
      </c>
      <c r="I8" s="33">
        <f t="shared" si="0"/>
        <v>8.544809153055464</v>
      </c>
      <c r="J8" s="33">
        <f t="shared" si="0"/>
        <v>8.604786417166512</v>
      </c>
      <c r="K8" s="34">
        <f t="shared" si="0"/>
        <v>8.665134621279636</v>
      </c>
      <c r="M8" s="70">
        <f t="shared" si="2"/>
        <v>6.103401240286343</v>
      </c>
    </row>
    <row r="9" spans="1:13" ht="13.5" thickBot="1">
      <c r="A9" s="22">
        <v>5</v>
      </c>
      <c r="B9" s="35">
        <f t="shared" si="1"/>
        <v>8.725855729746907</v>
      </c>
      <c r="C9" s="36">
        <f t="shared" si="0"/>
        <v>8.786951715414734</v>
      </c>
      <c r="D9" s="36">
        <f t="shared" si="0"/>
        <v>8.848424559651132</v>
      </c>
      <c r="E9" s="36">
        <f t="shared" si="0"/>
        <v>8.91027625237306</v>
      </c>
      <c r="F9" s="36">
        <f t="shared" si="0"/>
        <v>8.97250879207381</v>
      </c>
      <c r="G9" s="36">
        <f t="shared" si="0"/>
        <v>9.035124185850412</v>
      </c>
      <c r="H9" s="36">
        <f t="shared" si="0"/>
        <v>9.098124449431127</v>
      </c>
      <c r="I9" s="36">
        <f t="shared" si="0"/>
        <v>9.161511607202971</v>
      </c>
      <c r="J9" s="36">
        <f t="shared" si="0"/>
        <v>9.22528769223928</v>
      </c>
      <c r="K9" s="37">
        <f t="shared" si="0"/>
        <v>9.289454746327342</v>
      </c>
      <c r="M9" s="70">
        <f t="shared" si="2"/>
        <v>6.546545266147729</v>
      </c>
    </row>
    <row r="10" spans="1:13" ht="13.5" thickTop="1">
      <c r="A10" s="19">
        <v>6</v>
      </c>
      <c r="B10" s="29">
        <f t="shared" si="1"/>
        <v>9.354014819996062</v>
      </c>
      <c r="C10" s="30">
        <f t="shared" si="0"/>
        <v>9.418969972543687</v>
      </c>
      <c r="D10" s="30">
        <f t="shared" si="0"/>
        <v>9.484322272065567</v>
      </c>
      <c r="E10" s="30">
        <f t="shared" si="0"/>
        <v>9.55007379548198</v>
      </c>
      <c r="F10" s="30">
        <f t="shared" si="0"/>
        <v>9.616226628565986</v>
      </c>
      <c r="G10" s="30">
        <f t="shared" si="0"/>
        <v>9.682782865971351</v>
      </c>
      <c r="H10" s="30">
        <f t="shared" si="0"/>
        <v>9.749744611260507</v>
      </c>
      <c r="I10" s="30">
        <f t="shared" si="0"/>
        <v>9.81711397693255</v>
      </c>
      <c r="J10" s="30">
        <f t="shared" si="0"/>
        <v>9.884893084451319</v>
      </c>
      <c r="K10" s="11">
        <f t="shared" si="0"/>
        <v>9.953084064273481</v>
      </c>
      <c r="M10" s="70">
        <f t="shared" si="2"/>
        <v>7.017819608289247</v>
      </c>
    </row>
    <row r="11" spans="1:13" ht="12.75">
      <c r="A11" s="20">
        <v>7</v>
      </c>
      <c r="B11" s="16">
        <f t="shared" si="1"/>
        <v>10.021689055876697</v>
      </c>
      <c r="C11" s="2">
        <f t="shared" si="0"/>
        <v>10.09071020778783</v>
      </c>
      <c r="D11" s="2">
        <f t="shared" si="0"/>
        <v>10.160149677611177</v>
      </c>
      <c r="E11" s="2">
        <f t="shared" si="0"/>
        <v>10.230009632056785</v>
      </c>
      <c r="F11" s="2">
        <f t="shared" si="0"/>
        <v>10.300292246968791</v>
      </c>
      <c r="G11" s="2">
        <f t="shared" si="0"/>
        <v>10.370999707353814</v>
      </c>
      <c r="H11" s="2">
        <f t="shared" si="0"/>
        <v>10.442134207409405</v>
      </c>
      <c r="I11" s="2">
        <f t="shared" si="0"/>
        <v>10.51369795055252</v>
      </c>
      <c r="J11" s="2">
        <f t="shared" si="0"/>
        <v>10.585693149448083</v>
      </c>
      <c r="K11" s="5">
        <f t="shared" si="0"/>
        <v>10.65812202603755</v>
      </c>
      <c r="M11" s="70">
        <f t="shared" si="2"/>
        <v>7.51874006166465</v>
      </c>
    </row>
    <row r="12" spans="1:13" ht="12.75">
      <c r="A12" s="20">
        <v>8</v>
      </c>
      <c r="B12" s="16">
        <f t="shared" si="1"/>
        <v>10.73098681156755</v>
      </c>
      <c r="C12" s="2">
        <f t="shared" si="0"/>
        <v>10.804289746618572</v>
      </c>
      <c r="D12" s="2">
        <f t="shared" si="0"/>
        <v>10.878033081133676</v>
      </c>
      <c r="E12" s="2">
        <f t="shared" si="0"/>
        <v>10.95221907444729</v>
      </c>
      <c r="F12" s="2">
        <f t="shared" si="0"/>
        <v>11.026849995314011</v>
      </c>
      <c r="G12" s="2">
        <f t="shared" si="0"/>
        <v>11.101928121937503</v>
      </c>
      <c r="H12" s="2">
        <f t="shared" si="0"/>
        <v>11.17745574199938</v>
      </c>
      <c r="I12" s="2">
        <f t="shared" si="0"/>
        <v>11.253435152688205</v>
      </c>
      <c r="J12" s="2">
        <f t="shared" si="0"/>
        <v>11.329868660728481</v>
      </c>
      <c r="K12" s="5">
        <f t="shared" si="0"/>
        <v>11.406758582409712</v>
      </c>
      <c r="M12" s="70">
        <f t="shared" si="2"/>
        <v>8.050888427237254</v>
      </c>
    </row>
    <row r="13" spans="1:13" ht="12.75">
      <c r="A13" s="20">
        <v>9</v>
      </c>
      <c r="B13" s="16">
        <f t="shared" si="1"/>
        <v>11.484107243615528</v>
      </c>
      <c r="C13" s="2">
        <f t="shared" si="0"/>
        <v>11.561916979852809</v>
      </c>
      <c r="D13" s="2">
        <f t="shared" si="0"/>
        <v>11.64019013628091</v>
      </c>
      <c r="E13" s="2">
        <f t="shared" si="0"/>
        <v>11.7189290677409</v>
      </c>
      <c r="F13" s="2">
        <f t="shared" si="0"/>
        <v>11.798136138784853</v>
      </c>
      <c r="G13" s="2">
        <f t="shared" si="0"/>
        <v>11.877813723705199</v>
      </c>
      <c r="H13" s="2">
        <f t="shared" si="0"/>
        <v>11.957964206564098</v>
      </c>
      <c r="I13" s="2">
        <f t="shared" si="0"/>
        <v>12.038589981222888</v>
      </c>
      <c r="J13" s="2">
        <f t="shared" si="0"/>
        <v>12.119693451371559</v>
      </c>
      <c r="K13" s="5">
        <f t="shared" si="0"/>
        <v>12.201277030558282</v>
      </c>
      <c r="M13" s="70">
        <f t="shared" si="2"/>
        <v>8.61591461515084</v>
      </c>
    </row>
    <row r="14" spans="1:13" ht="13.5" thickBot="1">
      <c r="A14" s="21">
        <v>10</v>
      </c>
      <c r="B14" s="17">
        <f t="shared" si="1"/>
        <v>12.283343142218987</v>
      </c>
      <c r="C14" s="7">
        <f t="shared" si="0"/>
        <v>12.365894219706984</v>
      </c>
      <c r="D14" s="7">
        <f t="shared" si="0"/>
        <v>12.44893270632262</v>
      </c>
      <c r="E14" s="7">
        <f t="shared" si="0"/>
        <v>12.532461055343006</v>
      </c>
      <c r="F14" s="7">
        <f t="shared" si="0"/>
        <v>12.616481730051778</v>
      </c>
      <c r="G14" s="7">
        <f t="shared" si="0"/>
        <v>12.700997203768884</v>
      </c>
      <c r="H14" s="7">
        <f t="shared" si="0"/>
        <v>12.786009959880467</v>
      </c>
      <c r="I14" s="7">
        <f t="shared" si="0"/>
        <v>12.871522491868733</v>
      </c>
      <c r="J14" s="7">
        <f t="shared" si="0"/>
        <v>12.95753730334191</v>
      </c>
      <c r="K14" s="8">
        <f t="shared" si="0"/>
        <v>13.04405690806425</v>
      </c>
      <c r="M14" s="70">
        <f t="shared" si="2"/>
        <v>9.215538783895784</v>
      </c>
    </row>
    <row r="15" spans="1:13" ht="12.75">
      <c r="A15" s="19">
        <v>11</v>
      </c>
      <c r="B15" s="15">
        <f t="shared" si="1"/>
        <v>13.131083829986041</v>
      </c>
      <c r="C15" s="10">
        <f t="shared" si="0"/>
        <v>13.218620603273713</v>
      </c>
      <c r="D15" s="10">
        <f t="shared" si="0"/>
        <v>13.306669772339946</v>
      </c>
      <c r="E15" s="10">
        <f t="shared" si="0"/>
        <v>13.395233891873863</v>
      </c>
      <c r="F15" s="10">
        <f t="shared" si="0"/>
        <v>13.484315526871232</v>
      </c>
      <c r="G15" s="10">
        <f t="shared" si="0"/>
        <v>13.57391725266475</v>
      </c>
      <c r="H15" s="10">
        <f t="shared" si="0"/>
        <v>13.664041654954335</v>
      </c>
      <c r="I15" s="10">
        <f t="shared" si="0"/>
        <v>13.754691329837497</v>
      </c>
      <c r="J15" s="10">
        <f t="shared" si="0"/>
        <v>13.84586888383973</v>
      </c>
      <c r="K15" s="11">
        <f t="shared" si="0"/>
        <v>13.937576933944964</v>
      </c>
      <c r="M15" s="70">
        <f t="shared" si="2"/>
        <v>9.85155351509318</v>
      </c>
    </row>
    <row r="16" spans="1:13" ht="12.75">
      <c r="A16" s="20">
        <v>12</v>
      </c>
      <c r="B16" s="16">
        <f t="shared" si="1"/>
        <v>14.029818107626069</v>
      </c>
      <c r="C16" s="2">
        <f t="shared" si="0"/>
        <v>14.122595042875359</v>
      </c>
      <c r="D16" s="2">
        <f t="shared" si="0"/>
        <v>14.215910388235216</v>
      </c>
      <c r="E16" s="2">
        <f t="shared" si="0"/>
        <v>14.309766802828687</v>
      </c>
      <c r="F16" s="2">
        <f t="shared" si="0"/>
        <v>14.404166956390172</v>
      </c>
      <c r="G16" s="2">
        <f t="shared" si="0"/>
        <v>14.499113529296142</v>
      </c>
      <c r="H16" s="2">
        <f t="shared" si="0"/>
        <v>14.594609212595898</v>
      </c>
      <c r="I16" s="2">
        <f t="shared" si="0"/>
        <v>14.690656708042365</v>
      </c>
      <c r="J16" s="2">
        <f t="shared" si="0"/>
        <v>14.787258728122975</v>
      </c>
      <c r="K16" s="5">
        <f t="shared" si="0"/>
        <v>14.884417996090546</v>
      </c>
      <c r="M16" s="70">
        <f t="shared" si="2"/>
        <v>10.525826023490437</v>
      </c>
    </row>
    <row r="17" spans="1:13" ht="12.75">
      <c r="A17" s="20">
        <v>13</v>
      </c>
      <c r="B17" s="16">
        <f t="shared" si="1"/>
        <v>14.982137245994217</v>
      </c>
      <c r="C17" s="2">
        <f t="shared" si="0"/>
        <v>15.080419222710441</v>
      </c>
      <c r="D17" s="2">
        <f t="shared" si="0"/>
        <v>15.179266681974026</v>
      </c>
      <c r="E17" s="2">
        <f t="shared" si="0"/>
        <v>15.278682390409196</v>
      </c>
      <c r="F17" s="2">
        <f t="shared" si="0"/>
        <v>15.378669125560716</v>
      </c>
      <c r="G17" s="2">
        <f t="shared" si="0"/>
        <v>15.479229675925053</v>
      </c>
      <c r="H17" s="2">
        <f t="shared" si="0"/>
        <v>15.58036684098159</v>
      </c>
      <c r="I17" s="2">
        <f t="shared" si="0"/>
        <v>15.68208343122387</v>
      </c>
      <c r="J17" s="2">
        <f t="shared" si="0"/>
        <v>15.784382268190889</v>
      </c>
      <c r="K17" s="5">
        <f t="shared" si="0"/>
        <v>15.887266184498458</v>
      </c>
      <c r="M17" s="70">
        <f t="shared" si="2"/>
        <v>11.240300401733075</v>
      </c>
    </row>
    <row r="18" spans="1:13" ht="12.75">
      <c r="A18" s="20">
        <v>14</v>
      </c>
      <c r="B18" s="16">
        <f t="shared" si="1"/>
        <v>15.99073802387056</v>
      </c>
      <c r="C18" s="2">
        <f t="shared" si="0"/>
        <v>16.094800641170796</v>
      </c>
      <c r="D18" s="2">
        <f t="shared" si="0"/>
        <v>16.199456902433838</v>
      </c>
      <c r="E18" s="2">
        <f t="shared" si="0"/>
        <v>16.30470968489696</v>
      </c>
      <c r="F18" s="2">
        <f t="shared" si="0"/>
        <v>16.410561877031604</v>
      </c>
      <c r="G18" s="2">
        <f t="shared" si="0"/>
        <v>16.517016378574954</v>
      </c>
      <c r="H18" s="2">
        <f t="shared" si="0"/>
        <v>16.62407610056161</v>
      </c>
      <c r="I18" s="2">
        <f t="shared" si="0"/>
        <v>16.73174396535525</v>
      </c>
      <c r="J18" s="2">
        <f t="shared" si="0"/>
        <v>16.84002290668039</v>
      </c>
      <c r="K18" s="5">
        <f t="shared" si="0"/>
        <v>16.948915869654137</v>
      </c>
      <c r="M18" s="70">
        <f t="shared" si="2"/>
        <v>11.996999899448792</v>
      </c>
    </row>
    <row r="19" spans="1:13" ht="13.5" thickBot="1">
      <c r="A19" s="22">
        <v>15</v>
      </c>
      <c r="B19" s="23">
        <f t="shared" si="1"/>
        <v>17.058425810818022</v>
      </c>
      <c r="C19" s="24">
        <f t="shared" si="0"/>
        <v>17.168555698169857</v>
      </c>
      <c r="D19" s="24">
        <f t="shared" si="0"/>
        <v>17.279308511195637</v>
      </c>
      <c r="E19" s="24">
        <f t="shared" si="0"/>
        <v>17.390687240901478</v>
      </c>
      <c r="F19" s="24">
        <f t="shared" si="0"/>
        <v>17.50269488984565</v>
      </c>
      <c r="G19" s="24">
        <f t="shared" si="0"/>
        <v>17.61533447217054</v>
      </c>
      <c r="H19" s="24">
        <f t="shared" si="0"/>
        <v>17.7286090136348</v>
      </c>
      <c r="I19" s="24">
        <f t="shared" si="0"/>
        <v>17.842521551645397</v>
      </c>
      <c r="J19" s="24">
        <f t="shared" si="0"/>
        <v>17.957075135289852</v>
      </c>
      <c r="K19" s="25">
        <f t="shared" si="0"/>
        <v>18.07227282536836</v>
      </c>
      <c r="M19" s="70">
        <f t="shared" si="2"/>
        <v>12.798029236151725</v>
      </c>
    </row>
    <row r="20" spans="1:13" ht="13.5" thickTop="1">
      <c r="A20" s="19">
        <v>16</v>
      </c>
      <c r="B20" s="15">
        <f t="shared" si="1"/>
        <v>18.18811769442609</v>
      </c>
      <c r="C20" s="10">
        <f t="shared" si="1"/>
        <v>18.30461282678547</v>
      </c>
      <c r="D20" s="10">
        <f t="shared" si="1"/>
        <v>18.42176131857849</v>
      </c>
      <c r="E20" s="10">
        <f t="shared" si="1"/>
        <v>18.539566277779084</v>
      </c>
      <c r="F20" s="10">
        <f t="shared" si="1"/>
        <v>18.658030824235574</v>
      </c>
      <c r="G20" s="10">
        <f t="shared" si="1"/>
        <v>18.777158089703082</v>
      </c>
      <c r="H20" s="10">
        <f t="shared" si="1"/>
        <v>18.896951217876058</v>
      </c>
      <c r="I20" s="10">
        <f t="shared" si="1"/>
        <v>19.017413364420786</v>
      </c>
      <c r="J20" s="10">
        <f t="shared" si="1"/>
        <v>19.138547697008022</v>
      </c>
      <c r="K20" s="11">
        <f t="shared" si="1"/>
        <v>19.260357395345554</v>
      </c>
      <c r="M20" s="70">
        <f t="shared" si="2"/>
        <v>13.645576947447017</v>
      </c>
    </row>
    <row r="21" spans="1:13" ht="12.75">
      <c r="A21" s="20">
        <v>17</v>
      </c>
      <c r="B21" s="16">
        <f t="shared" si="1"/>
        <v>19.382845651210925</v>
      </c>
      <c r="C21" s="2">
        <f t="shared" si="1"/>
        <v>19.506015668484086</v>
      </c>
      <c r="D21" s="2">
        <f t="shared" si="1"/>
        <v>19.629870663180174</v>
      </c>
      <c r="E21" s="2">
        <f t="shared" si="1"/>
        <v>19.75441386348229</v>
      </c>
      <c r="F21" s="2">
        <f t="shared" si="1"/>
        <v>19.87964850977436</v>
      </c>
      <c r="G21" s="2">
        <f t="shared" si="1"/>
        <v>20.00557785467392</v>
      </c>
      <c r="H21" s="2">
        <f t="shared" si="1"/>
        <v>20.13220516306515</v>
      </c>
      <c r="I21" s="2">
        <f t="shared" si="1"/>
        <v>20.259533712131727</v>
      </c>
      <c r="J21" s="2">
        <f t="shared" si="1"/>
        <v>20.387566791389848</v>
      </c>
      <c r="K21" s="5">
        <f t="shared" si="1"/>
        <v>20.516307702721303</v>
      </c>
      <c r="M21" s="70">
        <f t="shared" si="2"/>
        <v>14.541917763988453</v>
      </c>
    </row>
    <row r="22" spans="1:13" ht="12.75">
      <c r="A22" s="20">
        <v>18</v>
      </c>
      <c r="B22" s="16">
        <f t="shared" si="1"/>
        <v>20.645759760406488</v>
      </c>
      <c r="C22" s="2">
        <f t="shared" si="1"/>
        <v>20.775926291157568</v>
      </c>
      <c r="D22" s="2">
        <f t="shared" si="1"/>
        <v>20.906810634151597</v>
      </c>
      <c r="E22" s="2">
        <f t="shared" si="1"/>
        <v>21.038416141063752</v>
      </c>
      <c r="F22" s="2">
        <f t="shared" si="1"/>
        <v>21.17074617610054</v>
      </c>
      <c r="G22" s="2">
        <f t="shared" si="1"/>
        <v>21.303804116033078</v>
      </c>
      <c r="H22" s="2">
        <f t="shared" si="1"/>
        <v>21.437593350230447</v>
      </c>
      <c r="I22" s="2">
        <f t="shared" si="1"/>
        <v>21.572117280692982</v>
      </c>
      <c r="J22" s="2">
        <f t="shared" si="1"/>
        <v>21.70737932208572</v>
      </c>
      <c r="K22" s="5">
        <f t="shared" si="1"/>
        <v>21.843382901771843</v>
      </c>
      <c r="M22" s="70">
        <f t="shared" si="2"/>
        <v>15.489415022614937</v>
      </c>
    </row>
    <row r="23" spans="1:13" ht="12.75">
      <c r="A23" s="20">
        <v>19</v>
      </c>
      <c r="B23" s="16">
        <f t="shared" si="1"/>
        <v>21.980131459846106</v>
      </c>
      <c r="C23" s="2">
        <f t="shared" si="1"/>
        <v>22.117628449168404</v>
      </c>
      <c r="D23" s="2">
        <f t="shared" si="1"/>
        <v>22.25587733539729</v>
      </c>
      <c r="E23" s="2">
        <f t="shared" si="1"/>
        <v>22.394881597023602</v>
      </c>
      <c r="F23" s="2">
        <f t="shared" si="1"/>
        <v>22.53464472540406</v>
      </c>
      <c r="G23" s="2">
        <f t="shared" si="1"/>
        <v>22.675170224794993</v>
      </c>
      <c r="H23" s="2">
        <f t="shared" si="1"/>
        <v>22.816461612385993</v>
      </c>
      <c r="I23" s="2">
        <f t="shared" si="1"/>
        <v>22.95852241833373</v>
      </c>
      <c r="J23" s="2">
        <f t="shared" si="1"/>
        <v>23.101356185795673</v>
      </c>
      <c r="K23" s="5">
        <f t="shared" si="1"/>
        <v>23.244966470963984</v>
      </c>
      <c r="M23" s="70">
        <f t="shared" si="2"/>
        <v>16.490523109065194</v>
      </c>
    </row>
    <row r="24" spans="1:13" ht="13.5" thickBot="1">
      <c r="A24" s="21">
        <v>20</v>
      </c>
      <c r="B24" s="17">
        <f t="shared" si="1"/>
        <v>23.389356843099343</v>
      </c>
      <c r="C24" s="7">
        <f t="shared" si="1"/>
        <v>23.534530884564884</v>
      </c>
      <c r="D24" s="7">
        <f t="shared" si="1"/>
        <v>23.68049219086014</v>
      </c>
      <c r="E24" s="7">
        <f t="shared" si="1"/>
        <v>23.827244370654995</v>
      </c>
      <c r="F24" s="7">
        <f t="shared" si="1"/>
        <v>23.97479104582376</v>
      </c>
      <c r="G24" s="7">
        <f t="shared" si="1"/>
        <v>24.123135851479184</v>
      </c>
      <c r="H24" s="7">
        <f t="shared" si="1"/>
        <v>24.27228243600659</v>
      </c>
      <c r="I24" s="7">
        <f t="shared" si="1"/>
        <v>24.422234461098014</v>
      </c>
      <c r="J24" s="7">
        <f t="shared" si="1"/>
        <v>24.572995601786335</v>
      </c>
      <c r="K24" s="8">
        <f t="shared" si="1"/>
        <v>24.72456954647956</v>
      </c>
      <c r="M24" s="70">
        <f t="shared" si="2"/>
        <v>17.547789931644125</v>
      </c>
    </row>
    <row r="25" spans="1:13" ht="12.75">
      <c r="A25" s="19">
        <v>21</v>
      </c>
      <c r="B25" s="15">
        <f t="shared" si="1"/>
        <v>24.876959996995005</v>
      </c>
      <c r="C25" s="10">
        <f t="shared" si="1"/>
        <v>25.030170668593644</v>
      </c>
      <c r="D25" s="10">
        <f t="shared" si="1"/>
        <v>25.184205290014418</v>
      </c>
      <c r="E25" s="10">
        <f t="shared" si="1"/>
        <v>25.339067603508568</v>
      </c>
      <c r="F25" s="10">
        <f t="shared" si="1"/>
        <v>25.4947613648741</v>
      </c>
      <c r="G25" s="10">
        <f t="shared" si="1"/>
        <v>25.651290343490157</v>
      </c>
      <c r="H25" s="10">
        <f t="shared" si="1"/>
        <v>25.808658322351555</v>
      </c>
      <c r="I25" s="10">
        <f t="shared" si="1"/>
        <v>25.966869098103267</v>
      </c>
      <c r="J25" s="10">
        <f t="shared" si="1"/>
        <v>26.12592648107497</v>
      </c>
      <c r="K25" s="11">
        <f t="shared" si="1"/>
        <v>26.28583429531567</v>
      </c>
      <c r="M25" s="70">
        <f t="shared" si="2"/>
        <v>18.66385942518875</v>
      </c>
    </row>
    <row r="26" spans="1:13" ht="12.75">
      <c r="A26" s="20">
        <v>22</v>
      </c>
      <c r="B26" s="16">
        <f t="shared" si="1"/>
        <v>26.446596378628286</v>
      </c>
      <c r="C26" s="2">
        <f t="shared" si="1"/>
        <v>26.60821658260432</v>
      </c>
      <c r="D26" s="2">
        <f t="shared" si="1"/>
        <v>26.77069877265859</v>
      </c>
      <c r="E26" s="2">
        <f t="shared" si="1"/>
        <v>26.934046828063938</v>
      </c>
      <c r="F26" s="2">
        <f t="shared" si="1"/>
        <v>27.098264641986006</v>
      </c>
      <c r="G26" s="2">
        <f t="shared" si="1"/>
        <v>27.26335612151801</v>
      </c>
      <c r="H26" s="2">
        <f t="shared" si="1"/>
        <v>27.42932518771568</v>
      </c>
      <c r="I26" s="2">
        <f t="shared" si="1"/>
        <v>27.59617577563205</v>
      </c>
      <c r="J26" s="2">
        <f t="shared" si="1"/>
        <v>27.763911834352403</v>
      </c>
      <c r="K26" s="5">
        <f t="shared" si="1"/>
        <v>27.932537327029248</v>
      </c>
      <c r="M26" s="70">
        <f t="shared" si="2"/>
        <v>19.841474084656955</v>
      </c>
    </row>
    <row r="27" spans="1:13" ht="12.75">
      <c r="A27" s="20">
        <v>23</v>
      </c>
      <c r="B27" s="16">
        <f t="shared" si="1"/>
        <v>28.10205623091727</v>
      </c>
      <c r="C27" s="2">
        <f t="shared" si="1"/>
        <v>28.2724725374084</v>
      </c>
      <c r="D27" s="2">
        <f t="shared" si="1"/>
        <v>28.44379025206683</v>
      </c>
      <c r="E27" s="2">
        <f t="shared" si="1"/>
        <v>28.616013394664122</v>
      </c>
      <c r="F27" s="2">
        <f t="shared" si="1"/>
        <v>28.789145999214387</v>
      </c>
      <c r="G27" s="2">
        <f t="shared" si="1"/>
        <v>28.96319211400938</v>
      </c>
      <c r="H27" s="2">
        <f t="shared" si="1"/>
        <v>29.138155801653724</v>
      </c>
      <c r="I27" s="2">
        <f t="shared" si="1"/>
        <v>29.314041139100226</v>
      </c>
      <c r="J27" s="2">
        <f t="shared" si="1"/>
        <v>29.490852217685</v>
      </c>
      <c r="K27" s="5">
        <f t="shared" si="1"/>
        <v>29.66859314316292</v>
      </c>
      <c r="M27" s="70">
        <f t="shared" si="2"/>
        <v>21.083477527637832</v>
      </c>
    </row>
    <row r="28" spans="1:13" ht="12.75">
      <c r="A28" s="20">
        <v>24</v>
      </c>
      <c r="B28" s="16">
        <f t="shared" si="1"/>
        <v>29.847268035742836</v>
      </c>
      <c r="C28" s="2">
        <f t="shared" si="1"/>
        <v>30.026881030123082</v>
      </c>
      <c r="D28" s="2">
        <f t="shared" si="1"/>
        <v>30.207436275526796</v>
      </c>
      <c r="E28" s="2">
        <f t="shared" si="1"/>
        <v>30.388937935737356</v>
      </c>
      <c r="F28" s="2">
        <f t="shared" si="1"/>
        <v>30.571390189133947</v>
      </c>
      <c r="G28" s="2">
        <f t="shared" si="1"/>
        <v>30.754797228726975</v>
      </c>
      <c r="H28" s="2">
        <f t="shared" si="1"/>
        <v>30.93916326219372</v>
      </c>
      <c r="I28" s="2">
        <f t="shared" si="1"/>
        <v>31.124492511913825</v>
      </c>
      <c r="J28" s="2">
        <f t="shared" si="1"/>
        <v>31.310789215004927</v>
      </c>
      <c r="K28" s="5">
        <f t="shared" si="1"/>
        <v>31.498057623358417</v>
      </c>
      <c r="M28" s="70">
        <f t="shared" si="2"/>
        <v>22.39281708505879</v>
      </c>
    </row>
    <row r="29" spans="1:13" ht="13.5" thickBot="1">
      <c r="A29" s="22">
        <v>25</v>
      </c>
      <c r="B29" s="23">
        <f t="shared" si="1"/>
        <v>31.686302003674953</v>
      </c>
      <c r="C29" s="24">
        <f t="shared" si="1"/>
        <v>31.875526637500315</v>
      </c>
      <c r="D29" s="24">
        <f t="shared" si="1"/>
        <v>32.06573582126111</v>
      </c>
      <c r="E29" s="24">
        <f t="shared" si="1"/>
        <v>32.25693386630052</v>
      </c>
      <c r="F29" s="24">
        <f t="shared" si="1"/>
        <v>32.449125098914195</v>
      </c>
      <c r="G29" s="24">
        <f t="shared" si="1"/>
        <v>32.64231386038603</v>
      </c>
      <c r="H29" s="24">
        <f t="shared" si="1"/>
        <v>32.83650450702412</v>
      </c>
      <c r="I29" s="24">
        <f t="shared" si="1"/>
        <v>33.031701410196625</v>
      </c>
      <c r="J29" s="24">
        <f t="shared" si="1"/>
        <v>33.22790895636773</v>
      </c>
      <c r="K29" s="25">
        <f t="shared" si="1"/>
        <v>33.425131547133674</v>
      </c>
      <c r="M29" s="70">
        <f t="shared" si="2"/>
        <v>23.772546419341523</v>
      </c>
    </row>
    <row r="30" spans="1:13" ht="13.5" thickTop="1">
      <c r="A30" s="19">
        <v>26</v>
      </c>
      <c r="B30" s="15">
        <f t="shared" si="1"/>
        <v>33.623373599258684</v>
      </c>
      <c r="C30" s="10">
        <f t="shared" si="1"/>
        <v>33.82263954471109</v>
      </c>
      <c r="D30" s="10">
        <f t="shared" si="1"/>
        <v>34.02293383069942</v>
      </c>
      <c r="E30" s="10">
        <f t="shared" si="1"/>
        <v>34.224260919708414</v>
      </c>
      <c r="F30" s="10">
        <f t="shared" si="1"/>
        <v>34.42662528953531</v>
      </c>
      <c r="G30" s="10">
        <f t="shared" si="1"/>
        <v>34.63003143332586</v>
      </c>
      <c r="H30" s="10">
        <f t="shared" si="1"/>
        <v>34.834483859610714</v>
      </c>
      <c r="I30" s="10">
        <f t="shared" si="1"/>
        <v>35.03998709234152</v>
      </c>
      <c r="J30" s="10">
        <f t="shared" si="1"/>
        <v>35.24654567092726</v>
      </c>
      <c r="K30" s="11">
        <f t="shared" si="1"/>
        <v>35.45416415027059</v>
      </c>
      <c r="M30" s="70">
        <f t="shared" si="2"/>
        <v>25.225828169236525</v>
      </c>
    </row>
    <row r="31" spans="1:13" ht="12.75">
      <c r="A31" s="20">
        <v>27</v>
      </c>
      <c r="B31" s="16">
        <f t="shared" si="1"/>
        <v>35.66284710080404</v>
      </c>
      <c r="C31" s="2">
        <f t="shared" si="1"/>
        <v>35.87259910852659</v>
      </c>
      <c r="D31" s="2">
        <f t="shared" si="1"/>
        <v>36.08342477503989</v>
      </c>
      <c r="E31" s="2">
        <f t="shared" si="1"/>
        <v>36.295328717584724</v>
      </c>
      <c r="F31" s="2">
        <f t="shared" si="1"/>
        <v>36.508315569077595</v>
      </c>
      <c r="G31" s="2">
        <f t="shared" si="1"/>
        <v>36.72238997814704</v>
      </c>
      <c r="H31" s="2">
        <f t="shared" si="1"/>
        <v>36.93755660917028</v>
      </c>
      <c r="I31" s="2">
        <f t="shared" si="1"/>
        <v>37.153820142309755</v>
      </c>
      <c r="J31" s="2">
        <f t="shared" si="1"/>
        <v>37.371185273549614</v>
      </c>
      <c r="K31" s="5">
        <f t="shared" si="1"/>
        <v>37.58965671473248</v>
      </c>
      <c r="M31" s="70">
        <f t="shared" si="2"/>
        <v>26.755936620544002</v>
      </c>
    </row>
    <row r="32" spans="1:13" ht="12.75">
      <c r="A32" s="20">
        <v>28</v>
      </c>
      <c r="B32" s="16">
        <f t="shared" si="1"/>
        <v>37.80923919359594</v>
      </c>
      <c r="C32" s="2">
        <f t="shared" si="1"/>
        <v>38.029937453809374</v>
      </c>
      <c r="D32" s="2">
        <f t="shared" si="1"/>
        <v>38.25175625501056</v>
      </c>
      <c r="E32" s="2">
        <f t="shared" si="1"/>
        <v>38.474700372842385</v>
      </c>
      <c r="F32" s="2">
        <f t="shared" si="1"/>
        <v>38.69877459898976</v>
      </c>
      <c r="G32" s="2">
        <f t="shared" si="1"/>
        <v>38.92398374121621</v>
      </c>
      <c r="H32" s="2">
        <f t="shared" si="1"/>
        <v>39.15033262340087</v>
      </c>
      <c r="I32" s="2">
        <f t="shared" si="1"/>
        <v>39.377826085575265</v>
      </c>
      <c r="J32" s="2">
        <f t="shared" si="1"/>
        <v>39.60646898396019</v>
      </c>
      <c r="K32" s="5">
        <f t="shared" si="1"/>
        <v>39.83626619100266</v>
      </c>
      <c r="M32" s="70">
        <f t="shared" si="2"/>
        <v>28.36626040190811</v>
      </c>
    </row>
    <row r="33" spans="1:13" ht="12.75">
      <c r="A33" s="20">
        <v>29</v>
      </c>
      <c r="B33" s="16">
        <f t="shared" si="1"/>
        <v>40.0672225954128</v>
      </c>
      <c r="C33" s="2">
        <f t="shared" si="1"/>
        <v>40.29934310220088</v>
      </c>
      <c r="D33" s="2">
        <f t="shared" si="1"/>
        <v>40.53263263271426</v>
      </c>
      <c r="E33" s="2">
        <f t="shared" si="1"/>
        <v>40.76709612467444</v>
      </c>
      <c r="F33" s="2">
        <f t="shared" si="1"/>
        <v>41.002738532214146</v>
      </c>
      <c r="G33" s="2">
        <f t="shared" si="1"/>
        <v>41.239564825914336</v>
      </c>
      <c r="H33" s="2">
        <f t="shared" si="1"/>
        <v>41.47757999284145</v>
      </c>
      <c r="I33" s="2">
        <f t="shared" si="1"/>
        <v>41.71678903658443</v>
      </c>
      <c r="J33" s="2">
        <f t="shared" si="1"/>
        <v>41.95719697729192</v>
      </c>
      <c r="K33" s="5">
        <f t="shared" si="1"/>
        <v>42.198808851709515</v>
      </c>
      <c r="M33" s="70">
        <f t="shared" si="2"/>
        <v>30.06030520485067</v>
      </c>
    </row>
    <row r="34" spans="1:13" ht="13.5" thickBot="1">
      <c r="A34" s="21">
        <v>30</v>
      </c>
      <c r="B34" s="17">
        <f t="shared" si="1"/>
        <v>42.44162971321691</v>
      </c>
      <c r="C34" s="7">
        <f t="shared" si="1"/>
        <v>42.68566463186526</v>
      </c>
      <c r="D34" s="7">
        <f t="shared" si="1"/>
        <v>42.93091869441439</v>
      </c>
      <c r="E34" s="7">
        <f t="shared" si="1"/>
        <v>43.17739700437006</v>
      </c>
      <c r="F34" s="7">
        <f t="shared" si="1"/>
        <v>43.42510468202144</v>
      </c>
      <c r="G34" s="7">
        <f t="shared" si="1"/>
        <v>43.67404686447837</v>
      </c>
      <c r="H34" s="7">
        <f t="shared" si="1"/>
        <v>43.924228705708785</v>
      </c>
      <c r="I34" s="7">
        <f t="shared" si="1"/>
        <v>44.17565537657614</v>
      </c>
      <c r="J34" s="7">
        <f t="shared" si="1"/>
        <v>44.42833206487682</v>
      </c>
      <c r="K34" s="8">
        <f t="shared" si="1"/>
        <v>44.68226397537772</v>
      </c>
      <c r="M34" s="70">
        <f t="shared" si="2"/>
        <v>31.841696527191367</v>
      </c>
    </row>
    <row r="35" spans="1:13" ht="12.75">
      <c r="A35" s="19">
        <v>31</v>
      </c>
      <c r="B35" s="15">
        <f t="shared" si="1"/>
        <v>44.93745632985355</v>
      </c>
      <c r="C35" s="10">
        <f t="shared" si="1"/>
        <v>45.19391436712463</v>
      </c>
      <c r="D35" s="10">
        <f t="shared" si="1"/>
        <v>45.4516433430942</v>
      </c>
      <c r="E35" s="10">
        <f t="shared" si="1"/>
        <v>45.71064853078612</v>
      </c>
      <c r="F35" s="10">
        <f t="shared" si="1"/>
        <v>45.97093522038246</v>
      </c>
      <c r="G35" s="10">
        <f t="shared" si="1"/>
        <v>46.23250871926111</v>
      </c>
      <c r="H35" s="10">
        <f t="shared" si="1"/>
        <v>46.4953743520335</v>
      </c>
      <c r="I35" s="10">
        <f t="shared" si="1"/>
        <v>46.759537460582244</v>
      </c>
      <c r="J35" s="10">
        <f t="shared" si="1"/>
        <v>47.02500340409878</v>
      </c>
      <c r="K35" s="11">
        <f t="shared" si="1"/>
        <v>47.291777559121236</v>
      </c>
      <c r="M35" s="70">
        <f t="shared" si="2"/>
        <v>33.714182438981936</v>
      </c>
    </row>
    <row r="36" spans="1:13" ht="12.75">
      <c r="A36" s="20">
        <v>32</v>
      </c>
      <c r="B36" s="16">
        <f t="shared" si="1"/>
        <v>47.5598653195721</v>
      </c>
      <c r="C36" s="2">
        <f t="shared" si="1"/>
        <v>47.82927209679606</v>
      </c>
      <c r="D36" s="2">
        <f t="shared" si="1"/>
        <v>48.10000331959781</v>
      </c>
      <c r="E36" s="2">
        <f t="shared" si="1"/>
        <v>48.372064434279785</v>
      </c>
      <c r="F36" s="2">
        <f t="shared" si="1"/>
        <v>48.64546090468026</v>
      </c>
      <c r="G36" s="2">
        <f t="shared" si="1"/>
        <v>48.92019821221092</v>
      </c>
      <c r="H36" s="2">
        <f t="shared" si="1"/>
        <v>49.19628185589506</v>
      </c>
      <c r="I36" s="2">
        <f t="shared" si="1"/>
        <v>49.47371735240535</v>
      </c>
      <c r="J36" s="2">
        <f t="shared" si="1"/>
        <v>49.752510236101834</v>
      </c>
      <c r="K36" s="5">
        <f t="shared" si="1"/>
        <v>50.03266605907004</v>
      </c>
      <c r="M36" s="70">
        <f t="shared" si="2"/>
        <v>35.68163637006396</v>
      </c>
    </row>
    <row r="37" spans="1:13" ht="12.75">
      <c r="A37" s="20">
        <v>33</v>
      </c>
      <c r="B37" s="16">
        <f t="shared" si="1"/>
        <v>50.31419039115869</v>
      </c>
      <c r="C37" s="2">
        <f t="shared" si="1"/>
        <v>50.59708882001806</v>
      </c>
      <c r="D37" s="2">
        <f t="shared" si="1"/>
        <v>50.881366951137956</v>
      </c>
      <c r="E37" s="2">
        <f t="shared" si="1"/>
        <v>51.16703040788547</v>
      </c>
      <c r="F37" s="2">
        <f t="shared" si="1"/>
        <v>51.45408483154372</v>
      </c>
      <c r="G37" s="2">
        <f t="shared" si="1"/>
        <v>51.74253588134932</v>
      </c>
      <c r="H37" s="2">
        <f t="shared" si="1"/>
        <v>52.032389234530946</v>
      </c>
      <c r="I37" s="2">
        <f t="shared" si="1"/>
        <v>52.32365058634749</v>
      </c>
      <c r="J37" s="2">
        <f t="shared" si="1"/>
        <v>52.616325650125916</v>
      </c>
      <c r="K37" s="5">
        <f t="shared" si="1"/>
        <v>52.91042015730001</v>
      </c>
      <c r="M37" s="70">
        <f t="shared" si="2"/>
        <v>37.74805991834216</v>
      </c>
    </row>
    <row r="38" spans="1:13" ht="12.75">
      <c r="A38" s="20">
        <v>34</v>
      </c>
      <c r="B38" s="16">
        <f t="shared" si="1"/>
        <v>53.205939857448115</v>
      </c>
      <c r="C38" s="2">
        <f t="shared" si="1"/>
        <v>53.50289051833177</v>
      </c>
      <c r="D38" s="2">
        <f t="shared" si="1"/>
        <v>53.80127792593382</v>
      </c>
      <c r="E38" s="2">
        <f t="shared" si="1"/>
        <v>54.10110788449671</v>
      </c>
      <c r="F38" s="2">
        <f t="shared" si="1"/>
        <v>54.402386216560984</v>
      </c>
      <c r="G38" s="2">
        <f t="shared" si="1"/>
        <v>54.70511876300343</v>
      </c>
      <c r="H38" s="2">
        <f t="shared" si="1"/>
        <v>55.00931138307567</v>
      </c>
      <c r="I38" s="2">
        <f t="shared" si="1"/>
        <v>55.31496995444243</v>
      </c>
      <c r="J38" s="2">
        <f t="shared" si="1"/>
        <v>55.62210037321989</v>
      </c>
      <c r="K38" s="5">
        <f t="shared" si="1"/>
        <v>55.93070855401442</v>
      </c>
      <c r="M38" s="70">
        <f t="shared" si="2"/>
        <v>39.917585677848535</v>
      </c>
    </row>
    <row r="39" spans="1:13" ht="13.5" thickBot="1">
      <c r="A39" s="22">
        <v>35</v>
      </c>
      <c r="B39" s="23">
        <f t="shared" si="1"/>
        <v>56.2408004299607</v>
      </c>
      <c r="C39" s="24">
        <f t="shared" si="1"/>
        <v>56.55238195276042</v>
      </c>
      <c r="D39" s="24">
        <f t="shared" si="1"/>
        <v>56.86545909272083</v>
      </c>
      <c r="E39" s="24">
        <f t="shared" si="1"/>
        <v>57.18003783879304</v>
      </c>
      <c r="F39" s="24">
        <f t="shared" si="1"/>
        <v>57.496124198610815</v>
      </c>
      <c r="G39" s="24">
        <f t="shared" si="1"/>
        <v>57.813724198528995</v>
      </c>
      <c r="H39" s="24">
        <f t="shared" si="1"/>
        <v>58.1328438836622</v>
      </c>
      <c r="I39" s="24">
        <f t="shared" si="1"/>
        <v>58.453489317923335</v>
      </c>
      <c r="J39" s="24">
        <f t="shared" si="1"/>
        <v>58.77566658406232</v>
      </c>
      <c r="K39" s="25">
        <f t="shared" si="1"/>
        <v>59.099381783704686</v>
      </c>
      <c r="M39" s="70">
        <f t="shared" si="2"/>
        <v>42.19448008565659</v>
      </c>
    </row>
    <row r="40" spans="1:13" ht="13.5" thickTop="1">
      <c r="A40" s="19">
        <v>36</v>
      </c>
      <c r="B40" s="15">
        <f t="shared" si="1"/>
        <v>59.424641037390224</v>
      </c>
      <c r="C40" s="10">
        <f t="shared" si="1"/>
        <v>59.75145048461184</v>
      </c>
      <c r="D40" s="10">
        <f t="shared" si="1"/>
        <v>60.07981628385413</v>
      </c>
      <c r="E40" s="10">
        <f t="shared" si="1"/>
        <v>60.40974461263205</v>
      </c>
      <c r="F40" s="10">
        <f t="shared" si="1"/>
        <v>60.7412416675299</v>
      </c>
      <c r="G40" s="10">
        <f t="shared" si="1"/>
        <v>61.074313664239845</v>
      </c>
      <c r="H40" s="10">
        <f t="shared" si="1"/>
        <v>61.40896683760101</v>
      </c>
      <c r="I40" s="10">
        <f t="shared" si="1"/>
        <v>61.745207441638</v>
      </c>
      <c r="J40" s="10">
        <f t="shared" si="1"/>
        <v>62.08304174959981</v>
      </c>
      <c r="K40" s="11">
        <f t="shared" si="1"/>
        <v>62.422476053998906</v>
      </c>
      <c r="M40" s="70">
        <f t="shared" si="2"/>
        <v>44.583146286689605</v>
      </c>
    </row>
    <row r="41" spans="1:13" ht="12.75">
      <c r="A41" s="20">
        <v>37</v>
      </c>
      <c r="B41" s="16">
        <f t="shared" si="1"/>
        <v>62.76351666664969</v>
      </c>
      <c r="C41" s="2">
        <f t="shared" si="1"/>
        <v>63.106169918707835</v>
      </c>
      <c r="D41" s="2">
        <f t="shared" si="1"/>
        <v>63.45044216070887</v>
      </c>
      <c r="E41" s="2">
        <f t="shared" si="1"/>
        <v>63.79633976260717</v>
      </c>
      <c r="F41" s="2">
        <f t="shared" si="1"/>
        <v>64.14386911381513</v>
      </c>
      <c r="G41" s="2">
        <f t="shared" si="1"/>
        <v>64.49303662324171</v>
      </c>
      <c r="H41" s="2">
        <f t="shared" si="1"/>
        <v>64.84384871933186</v>
      </c>
      <c r="I41" s="2">
        <f t="shared" si="1"/>
        <v>65.19631185010525</v>
      </c>
      <c r="J41" s="2">
        <f t="shared" si="1"/>
        <v>65.55043248319531</v>
      </c>
      <c r="K41" s="5">
        <f t="shared" si="1"/>
        <v>65.90621710588843</v>
      </c>
      <c r="M41" s="70">
        <f t="shared" si="2"/>
        <v>47.088127015452876</v>
      </c>
    </row>
    <row r="42" spans="1:13" ht="12.75">
      <c r="A42" s="20">
        <v>38</v>
      </c>
      <c r="B42" s="16">
        <f t="shared" si="1"/>
        <v>66.26367222516276</v>
      </c>
      <c r="C42" s="2">
        <f t="shared" si="1"/>
        <v>66.62280436772761</v>
      </c>
      <c r="D42" s="2">
        <f t="shared" si="1"/>
        <v>66.9836200800622</v>
      </c>
      <c r="E42" s="2">
        <f t="shared" si="1"/>
        <v>67.34612592845497</v>
      </c>
      <c r="F42" s="2">
        <f t="shared" si="1"/>
        <v>67.71032849904272</v>
      </c>
      <c r="G42" s="2">
        <f t="shared" si="1"/>
        <v>68.07623439784953</v>
      </c>
      <c r="H42" s="2">
        <f t="shared" si="1"/>
        <v>68.44385025082622</v>
      </c>
      <c r="I42" s="2">
        <f t="shared" si="1"/>
        <v>68.81318270388945</v>
      </c>
      <c r="J42" s="2">
        <f t="shared" si="1"/>
        <v>69.18423842296063</v>
      </c>
      <c r="K42" s="5">
        <f t="shared" si="1"/>
        <v>69.55702409400547</v>
      </c>
      <c r="M42" s="70">
        <f t="shared" si="2"/>
        <v>49.71410749370553</v>
      </c>
    </row>
    <row r="43" spans="1:13" ht="12.75">
      <c r="A43" s="20">
        <v>39</v>
      </c>
      <c r="B43" s="16">
        <f t="shared" si="1"/>
        <v>69.93154642307296</v>
      </c>
      <c r="C43" s="2">
        <f t="shared" si="1"/>
        <v>70.30781213633489</v>
      </c>
      <c r="D43" s="2">
        <f t="shared" si="1"/>
        <v>70.68582798012487</v>
      </c>
      <c r="E43" s="2">
        <f t="shared" si="1"/>
        <v>71.06560072097761</v>
      </c>
      <c r="F43" s="2">
        <f t="shared" si="1"/>
        <v>71.44713714566832</v>
      </c>
      <c r="G43" s="2">
        <f t="shared" si="1"/>
        <v>71.83044406125195</v>
      </c>
      <c r="H43" s="2">
        <f t="shared" si="1"/>
        <v>72.2155282951025</v>
      </c>
      <c r="I43" s="2">
        <f t="shared" si="1"/>
        <v>72.60239669495245</v>
      </c>
      <c r="J43" s="2">
        <f t="shared" si="1"/>
        <v>72.99105612893192</v>
      </c>
      <c r="K43" s="5">
        <f t="shared" si="1"/>
        <v>73.38151348560824</v>
      </c>
      <c r="M43" s="70">
        <f t="shared" si="2"/>
        <v>52.465918343075465</v>
      </c>
    </row>
    <row r="44" spans="1:13" ht="13.5" thickBot="1">
      <c r="A44" s="21">
        <v>40</v>
      </c>
      <c r="B44" s="17">
        <f aca="true" t="shared" si="3" ref="B44:K44">6.11*10^((7.5*($A44+B$3))/(237.3+$A44+B$3))</f>
        <v>73.77377567402512</v>
      </c>
      <c r="C44" s="7">
        <f t="shared" si="3"/>
        <v>74.16784962374228</v>
      </c>
      <c r="D44" s="7">
        <f t="shared" si="3"/>
        <v>74.56374228487468</v>
      </c>
      <c r="E44" s="7">
        <f t="shared" si="3"/>
        <v>74.96146062813196</v>
      </c>
      <c r="F44" s="7">
        <f t="shared" si="3"/>
        <v>75.36101164485804</v>
      </c>
      <c r="G44" s="7">
        <f t="shared" si="3"/>
        <v>75.76240234707019</v>
      </c>
      <c r="H44" s="7">
        <f t="shared" si="3"/>
        <v>76.1656397674991</v>
      </c>
      <c r="I44" s="7">
        <f t="shared" si="3"/>
        <v>76.5707309596277</v>
      </c>
      <c r="J44" s="7">
        <f t="shared" si="3"/>
        <v>76.97768299773112</v>
      </c>
      <c r="K44" s="8">
        <f t="shared" si="3"/>
        <v>77.3865029769161</v>
      </c>
      <c r="M44" s="70">
        <f t="shared" si="2"/>
        <v>55.34853851160818</v>
      </c>
    </row>
    <row r="45" spans="1:13" ht="13.5" thickBot="1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M45" s="63"/>
    </row>
    <row r="46" spans="1:13" ht="13.5" thickBot="1">
      <c r="A46" s="71">
        <v>100</v>
      </c>
      <c r="B46" s="72">
        <f>6.11*10^((7.5*($A46+B$3))/(237.3+$A46+B$3))</f>
        <v>1022.3064143215458</v>
      </c>
      <c r="C46" s="28"/>
      <c r="D46" s="28"/>
      <c r="E46" s="28"/>
      <c r="F46" s="28"/>
      <c r="G46" s="28"/>
      <c r="H46" s="28"/>
      <c r="I46" s="28"/>
      <c r="J46" s="28"/>
      <c r="K46" s="28"/>
      <c r="M46" s="63"/>
    </row>
    <row r="48" spans="1:13" ht="13.5">
      <c r="A48" s="26" t="s">
        <v>1</v>
      </c>
      <c r="B48" s="26"/>
      <c r="C48" s="26"/>
      <c r="D48" s="26"/>
      <c r="M48" s="26" t="s">
        <v>4</v>
      </c>
    </row>
    <row r="49" ht="13.5" thickBot="1"/>
    <row r="50" spans="1:23" ht="13.5" thickBot="1">
      <c r="A50" s="18" t="s">
        <v>0</v>
      </c>
      <c r="B50" s="14">
        <v>0</v>
      </c>
      <c r="C50" s="12">
        <v>0.1</v>
      </c>
      <c r="D50" s="12">
        <v>0.2</v>
      </c>
      <c r="E50" s="12">
        <v>0.3</v>
      </c>
      <c r="F50" s="12">
        <v>0.4</v>
      </c>
      <c r="G50" s="12">
        <v>0.5</v>
      </c>
      <c r="H50" s="12">
        <v>0.6</v>
      </c>
      <c r="I50" s="12">
        <v>0.7</v>
      </c>
      <c r="J50" s="12">
        <v>0.8</v>
      </c>
      <c r="K50" s="13">
        <v>0.9</v>
      </c>
      <c r="M50" s="18" t="s">
        <v>0</v>
      </c>
      <c r="N50" s="46">
        <v>0</v>
      </c>
      <c r="O50" s="44">
        <v>0.1</v>
      </c>
      <c r="P50" s="44">
        <v>0.2</v>
      </c>
      <c r="Q50" s="44">
        <v>0.3</v>
      </c>
      <c r="R50" s="44">
        <v>0.4</v>
      </c>
      <c r="S50" s="44">
        <v>0.5</v>
      </c>
      <c r="T50" s="44">
        <v>0.6</v>
      </c>
      <c r="U50" s="44">
        <v>0.7</v>
      </c>
      <c r="V50" s="44">
        <v>0.8</v>
      </c>
      <c r="W50" s="45">
        <v>0.9</v>
      </c>
    </row>
    <row r="51" spans="1:23" ht="12.75">
      <c r="A51" s="19">
        <v>0</v>
      </c>
      <c r="B51" s="47">
        <f aca="true" t="shared" si="4" ref="B51:B67">6.11*10^((9.5*($A51+B$50))/(265.5+$A51+B$50))</f>
        <v>6.11</v>
      </c>
      <c r="C51" s="53" t="s">
        <v>3</v>
      </c>
      <c r="D51" s="53" t="s">
        <v>3</v>
      </c>
      <c r="E51" s="53" t="s">
        <v>3</v>
      </c>
      <c r="F51" s="53" t="s">
        <v>3</v>
      </c>
      <c r="G51" s="53" t="s">
        <v>3</v>
      </c>
      <c r="H51" s="53" t="s">
        <v>3</v>
      </c>
      <c r="I51" s="53" t="s">
        <v>3</v>
      </c>
      <c r="J51" s="53" t="s">
        <v>3</v>
      </c>
      <c r="K51" s="54" t="s">
        <v>3</v>
      </c>
      <c r="M51" s="19">
        <v>0</v>
      </c>
      <c r="N51" s="1">
        <f>6.11*10^((7.5*($A51+N$50))/(237.3+$A51+N$50))</f>
        <v>6.11</v>
      </c>
      <c r="O51" s="61" t="s">
        <v>2</v>
      </c>
      <c r="P51" s="61" t="s">
        <v>2</v>
      </c>
      <c r="Q51" s="61" t="s">
        <v>2</v>
      </c>
      <c r="R51" s="61" t="s">
        <v>2</v>
      </c>
      <c r="S51" s="61" t="s">
        <v>2</v>
      </c>
      <c r="T51" s="61" t="s">
        <v>2</v>
      </c>
      <c r="U51" s="61" t="s">
        <v>2</v>
      </c>
      <c r="V51" s="61" t="s">
        <v>2</v>
      </c>
      <c r="W51" s="62" t="s">
        <v>2</v>
      </c>
    </row>
    <row r="52" spans="1:23" ht="12.75">
      <c r="A52" s="20">
        <v>-1</v>
      </c>
      <c r="B52" s="48">
        <f t="shared" si="4"/>
        <v>5.625024081296688</v>
      </c>
      <c r="C52" s="38">
        <f aca="true" t="shared" si="5" ref="C52:K66">6.11*10^((9.5*($A52+C$50))/(265.5+$A52+C$50))</f>
        <v>5.671896340303616</v>
      </c>
      <c r="D52" s="38">
        <f t="shared" si="5"/>
        <v>5.719123318203767</v>
      </c>
      <c r="E52" s="38">
        <f t="shared" si="5"/>
        <v>5.766707414837513</v>
      </c>
      <c r="F52" s="38">
        <f t="shared" si="5"/>
        <v>5.814651044234311</v>
      </c>
      <c r="G52" s="38">
        <f t="shared" si="5"/>
        <v>5.86295663468345</v>
      </c>
      <c r="H52" s="38">
        <f t="shared" si="5"/>
        <v>5.911626628805074</v>
      </c>
      <c r="I52" s="38">
        <f t="shared" si="5"/>
        <v>5.960663483621481</v>
      </c>
      <c r="J52" s="38">
        <f t="shared" si="5"/>
        <v>6.010069670628714</v>
      </c>
      <c r="K52" s="39">
        <f t="shared" si="5"/>
        <v>6.05984767586842</v>
      </c>
      <c r="M52" s="20">
        <v>-1</v>
      </c>
      <c r="N52" s="48">
        <f>6.11*10^((7.5*($A52+N$50))/(237.3+$A52+N$50))</f>
        <v>5.679392659736195</v>
      </c>
      <c r="O52" s="38">
        <v>5.671896340303616</v>
      </c>
      <c r="P52" s="38">
        <v>5.719123318203767</v>
      </c>
      <c r="Q52" s="38">
        <v>5.766707414837513</v>
      </c>
      <c r="R52" s="38">
        <v>5.814651044234311</v>
      </c>
      <c r="S52" s="38">
        <v>5.86295663468345</v>
      </c>
      <c r="T52" s="38">
        <v>5.911626628805074</v>
      </c>
      <c r="U52" s="38">
        <v>5.960663483621481</v>
      </c>
      <c r="V52" s="38">
        <v>6.010069670628714</v>
      </c>
      <c r="W52" s="39">
        <v>6.05984767586842</v>
      </c>
    </row>
    <row r="53" spans="1:23" ht="12.75">
      <c r="A53" s="20">
        <v>-2</v>
      </c>
      <c r="B53" s="48">
        <f t="shared" si="4"/>
        <v>5.175293070425087</v>
      </c>
      <c r="C53" s="38">
        <f t="shared" si="5"/>
        <v>5.218747060149481</v>
      </c>
      <c r="D53" s="38">
        <f t="shared" si="5"/>
        <v>5.262532535397073</v>
      </c>
      <c r="E53" s="38">
        <f t="shared" si="5"/>
        <v>5.306651757947544</v>
      </c>
      <c r="F53" s="38">
        <f t="shared" si="5"/>
        <v>5.351107003077386</v>
      </c>
      <c r="G53" s="38">
        <f t="shared" si="5"/>
        <v>5.395900559627891</v>
      </c>
      <c r="H53" s="38">
        <f t="shared" si="5"/>
        <v>5.441034730073424</v>
      </c>
      <c r="I53" s="38">
        <f t="shared" si="5"/>
        <v>5.486511830589968</v>
      </c>
      <c r="J53" s="38">
        <f t="shared" si="5"/>
        <v>5.532334191123928</v>
      </c>
      <c r="K53" s="39">
        <f t="shared" si="5"/>
        <v>5.578504155461233</v>
      </c>
      <c r="M53" s="20">
        <v>-2</v>
      </c>
      <c r="N53" s="48">
        <f aca="true" t="shared" si="6" ref="N53:N81">6.11*10^((7.5*($A53+N$50))/(237.3+$A53+N$50))</f>
        <v>5.275854428216591</v>
      </c>
      <c r="O53" s="38">
        <v>5.218747060149481</v>
      </c>
      <c r="P53" s="38">
        <v>5.262532535397073</v>
      </c>
      <c r="Q53" s="38">
        <v>5.306651757947544</v>
      </c>
      <c r="R53" s="38">
        <v>5.351107003077386</v>
      </c>
      <c r="S53" s="38">
        <v>5.395900559627891</v>
      </c>
      <c r="T53" s="38">
        <v>5.441034730073424</v>
      </c>
      <c r="U53" s="38">
        <v>5.486511830589968</v>
      </c>
      <c r="V53" s="38">
        <v>5.532334191123928</v>
      </c>
      <c r="W53" s="39">
        <v>5.578504155461233</v>
      </c>
    </row>
    <row r="54" spans="1:23" ht="12.75">
      <c r="A54" s="20">
        <v>-3</v>
      </c>
      <c r="B54" s="48">
        <f t="shared" si="4"/>
        <v>4.75849680085964</v>
      </c>
      <c r="C54" s="38">
        <f t="shared" si="5"/>
        <v>4.798757412016648</v>
      </c>
      <c r="D54" s="38">
        <f t="shared" si="5"/>
        <v>4.839327618457251</v>
      </c>
      <c r="E54" s="38">
        <f t="shared" si="5"/>
        <v>4.880209550673808</v>
      </c>
      <c r="F54" s="38">
        <f t="shared" si="5"/>
        <v>4.921405351990262</v>
      </c>
      <c r="G54" s="38">
        <f t="shared" si="5"/>
        <v>4.962917178627472</v>
      </c>
      <c r="H54" s="38">
        <f t="shared" si="5"/>
        <v>5.004747199768793</v>
      </c>
      <c r="I54" s="38">
        <f t="shared" si="5"/>
        <v>5.046897597625936</v>
      </c>
      <c r="J54" s="38">
        <f t="shared" si="5"/>
        <v>5.089370567505085</v>
      </c>
      <c r="K54" s="39">
        <f t="shared" si="5"/>
        <v>5.132168317873285</v>
      </c>
      <c r="M54" s="20">
        <v>-3</v>
      </c>
      <c r="N54" s="48">
        <f t="shared" si="6"/>
        <v>4.897906388699607</v>
      </c>
      <c r="O54" s="38">
        <v>4.798757412016648</v>
      </c>
      <c r="P54" s="38">
        <v>4.839327618457251</v>
      </c>
      <c r="Q54" s="38">
        <v>4.880209550673808</v>
      </c>
      <c r="R54" s="38">
        <v>4.921405351990262</v>
      </c>
      <c r="S54" s="38">
        <v>4.962917178627472</v>
      </c>
      <c r="T54" s="38">
        <v>5.004747199768793</v>
      </c>
      <c r="U54" s="38">
        <v>5.046897597625936</v>
      </c>
      <c r="V54" s="38">
        <v>5.089370567505085</v>
      </c>
      <c r="W54" s="39">
        <v>5.132168317873285</v>
      </c>
    </row>
    <row r="55" spans="1:23" ht="12.75">
      <c r="A55" s="20">
        <v>-4</v>
      </c>
      <c r="B55" s="48">
        <f t="shared" si="4"/>
        <v>4.372458766684805</v>
      </c>
      <c r="C55" s="38">
        <f t="shared" si="5"/>
        <v>4.409737825319129</v>
      </c>
      <c r="D55" s="38">
        <f t="shared" si="5"/>
        <v>4.447305865866502</v>
      </c>
      <c r="E55" s="38">
        <f t="shared" si="5"/>
        <v>4.485164894038737</v>
      </c>
      <c r="F55" s="38">
        <f t="shared" si="5"/>
        <v>4.523316927740343</v>
      </c>
      <c r="G55" s="38">
        <f t="shared" si="5"/>
        <v>4.561763997131248</v>
      </c>
      <c r="H55" s="38">
        <f t="shared" si="5"/>
        <v>4.600508144689786</v>
      </c>
      <c r="I55" s="38">
        <f t="shared" si="5"/>
        <v>4.63955142527593</v>
      </c>
      <c r="J55" s="38">
        <f t="shared" si="5"/>
        <v>4.678895906194796</v>
      </c>
      <c r="K55" s="39">
        <f t="shared" si="5"/>
        <v>4.718543667260391</v>
      </c>
      <c r="M55" s="20">
        <v>-4</v>
      </c>
      <c r="N55" s="48">
        <f t="shared" si="6"/>
        <v>4.5441369515406285</v>
      </c>
      <c r="O55" s="38">
        <v>4.409737825319129</v>
      </c>
      <c r="P55" s="38">
        <v>4.447305865866502</v>
      </c>
      <c r="Q55" s="38">
        <v>4.485164894038737</v>
      </c>
      <c r="R55" s="38">
        <v>4.523316927740343</v>
      </c>
      <c r="S55" s="38">
        <v>4.561763997131248</v>
      </c>
      <c r="T55" s="38">
        <v>4.600508144689786</v>
      </c>
      <c r="U55" s="38">
        <v>4.63955142527593</v>
      </c>
      <c r="V55" s="38">
        <v>4.678895906194796</v>
      </c>
      <c r="W55" s="39">
        <v>4.718543667260391</v>
      </c>
    </row>
    <row r="56" spans="1:23" ht="13.5" thickBot="1">
      <c r="A56" s="22">
        <v>-5</v>
      </c>
      <c r="B56" s="50">
        <f t="shared" si="4"/>
        <v>4.015129522439865</v>
      </c>
      <c r="C56" s="51">
        <f t="shared" si="5"/>
        <v>4.0496264380381275</v>
      </c>
      <c r="D56" s="51">
        <f t="shared" si="5"/>
        <v>4.084392935412253</v>
      </c>
      <c r="E56" s="51">
        <f t="shared" si="5"/>
        <v>4.119430901740995</v>
      </c>
      <c r="F56" s="51">
        <f t="shared" si="5"/>
        <v>4.154742235782514</v>
      </c>
      <c r="G56" s="51">
        <f t="shared" si="5"/>
        <v>4.190328847934581</v>
      </c>
      <c r="H56" s="51">
        <f t="shared" si="5"/>
        <v>4.226192660295017</v>
      </c>
      <c r="I56" s="51">
        <f t="shared" si="5"/>
        <v>4.262335606722394</v>
      </c>
      <c r="J56" s="51">
        <f t="shared" si="5"/>
        <v>4.298759632896982</v>
      </c>
      <c r="K56" s="52">
        <f t="shared" si="5"/>
        <v>4.335466696381947</v>
      </c>
      <c r="M56" s="22">
        <v>-5</v>
      </c>
      <c r="N56" s="50">
        <f t="shared" si="6"/>
        <v>4.213199498762341</v>
      </c>
      <c r="O56" s="51">
        <v>4.0496264380381275</v>
      </c>
      <c r="P56" s="51">
        <v>4.084392935412253</v>
      </c>
      <c r="Q56" s="51">
        <v>4.119430901740995</v>
      </c>
      <c r="R56" s="51">
        <v>4.154742235782514</v>
      </c>
      <c r="S56" s="51">
        <v>4.190328847934581</v>
      </c>
      <c r="T56" s="51">
        <v>4.226192660295017</v>
      </c>
      <c r="U56" s="51">
        <v>4.262335606722394</v>
      </c>
      <c r="V56" s="51">
        <v>4.298759632896982</v>
      </c>
      <c r="W56" s="52">
        <v>4.335466696381947</v>
      </c>
    </row>
    <row r="57" spans="1:23" ht="13.5" thickTop="1">
      <c r="A57" s="19">
        <v>-6</v>
      </c>
      <c r="B57" s="47">
        <f t="shared" si="4"/>
        <v>3.68458034480744</v>
      </c>
      <c r="C57" s="42">
        <f t="shared" si="5"/>
        <v>3.7164827325534855</v>
      </c>
      <c r="D57" s="42">
        <f t="shared" si="5"/>
        <v>3.7486364540889774</v>
      </c>
      <c r="E57" s="42">
        <f t="shared" si="5"/>
        <v>3.7810432840550323</v>
      </c>
      <c r="F57" s="42">
        <f t="shared" si="5"/>
        <v>3.813705008083772</v>
      </c>
      <c r="G57" s="42">
        <f t="shared" si="5"/>
        <v>3.8466234228560654</v>
      </c>
      <c r="H57" s="42">
        <f t="shared" si="5"/>
        <v>3.8798003361595135</v>
      </c>
      <c r="I57" s="42">
        <f t="shared" si="5"/>
        <v>3.913237566946668</v>
      </c>
      <c r="J57" s="42">
        <f t="shared" si="5"/>
        <v>3.9469369453935137</v>
      </c>
      <c r="K57" s="43">
        <f t="shared" si="5"/>
        <v>3.9809003129581706</v>
      </c>
      <c r="M57" s="19">
        <v>-6</v>
      </c>
      <c r="N57" s="47">
        <f t="shared" si="6"/>
        <v>3.903810079438571</v>
      </c>
      <c r="O57" s="42">
        <v>3.7164827325534855</v>
      </c>
      <c r="P57" s="42">
        <v>3.7486364540889774</v>
      </c>
      <c r="Q57" s="42">
        <v>3.7810432840550323</v>
      </c>
      <c r="R57" s="42">
        <v>3.813705008083772</v>
      </c>
      <c r="S57" s="42">
        <v>3.8466234228560654</v>
      </c>
      <c r="T57" s="42">
        <v>3.8798003361595135</v>
      </c>
      <c r="U57" s="42">
        <v>3.913237566946668</v>
      </c>
      <c r="V57" s="42">
        <v>3.9469369453935137</v>
      </c>
      <c r="W57" s="43">
        <v>3.9809003129581706</v>
      </c>
    </row>
    <row r="58" spans="1:23" ht="12.75">
      <c r="A58" s="20">
        <v>-7</v>
      </c>
      <c r="B58" s="48">
        <f t="shared" si="4"/>
        <v>3.3789971488973425</v>
      </c>
      <c r="C58" s="38">
        <f t="shared" si="5"/>
        <v>3.408481426792208</v>
      </c>
      <c r="D58" s="38">
        <f t="shared" si="5"/>
        <v>3.438199884039542</v>
      </c>
      <c r="E58" s="38">
        <f t="shared" si="5"/>
        <v>3.468154188493335</v>
      </c>
      <c r="F58" s="38">
        <f t="shared" si="5"/>
        <v>3.4983460184343516</v>
      </c>
      <c r="G58" s="38">
        <f t="shared" si="5"/>
        <v>3.528777062625483</v>
      </c>
      <c r="H58" s="38">
        <f t="shared" si="5"/>
        <v>3.5594490203673415</v>
      </c>
      <c r="I58" s="38">
        <f t="shared" si="5"/>
        <v>3.5903636015540874</v>
      </c>
      <c r="J58" s="38">
        <f t="shared" si="5"/>
        <v>3.621522526729489</v>
      </c>
      <c r="K58" s="39">
        <f t="shared" si="5"/>
        <v>3.6529275271432287</v>
      </c>
      <c r="M58" s="20">
        <v>-7</v>
      </c>
      <c r="N58" s="48">
        <f t="shared" si="6"/>
        <v>3.6147451559540427</v>
      </c>
      <c r="O58" s="38">
        <v>3.408481426792208</v>
      </c>
      <c r="P58" s="38">
        <v>3.438199884039542</v>
      </c>
      <c r="Q58" s="38">
        <v>3.468154188493335</v>
      </c>
      <c r="R58" s="38">
        <v>3.4983460184343516</v>
      </c>
      <c r="S58" s="38">
        <v>3.528777062625483</v>
      </c>
      <c r="T58" s="38">
        <v>3.5594490203673415</v>
      </c>
      <c r="U58" s="38">
        <v>3.5903636015540874</v>
      </c>
      <c r="V58" s="38">
        <v>3.621522526729489</v>
      </c>
      <c r="W58" s="39">
        <v>3.6529275271432287</v>
      </c>
    </row>
    <row r="59" spans="1:23" ht="12.75">
      <c r="A59" s="20">
        <v>-8</v>
      </c>
      <c r="B59" s="48">
        <f t="shared" si="4"/>
        <v>3.09667465194743</v>
      </c>
      <c r="C59" s="38">
        <f t="shared" si="5"/>
        <v>3.1239066135085607</v>
      </c>
      <c r="D59" s="38">
        <f t="shared" si="5"/>
        <v>3.1513566373434254</v>
      </c>
      <c r="E59" s="38">
        <f t="shared" si="5"/>
        <v>3.179026290031565</v>
      </c>
      <c r="F59" s="38">
        <f t="shared" si="5"/>
        <v>3.2069171480385235</v>
      </c>
      <c r="G59" s="38">
        <f t="shared" si="5"/>
        <v>3.235030797768897</v>
      </c>
      <c r="H59" s="38">
        <f t="shared" si="5"/>
        <v>3.263368835619598</v>
      </c>
      <c r="I59" s="38">
        <f t="shared" si="5"/>
        <v>3.2919328680333524</v>
      </c>
      <c r="J59" s="38">
        <f t="shared" si="5"/>
        <v>3.320724511552433</v>
      </c>
      <c r="K59" s="39">
        <f t="shared" si="5"/>
        <v>3.349745392872609</v>
      </c>
      <c r="M59" s="20">
        <v>-8</v>
      </c>
      <c r="N59" s="48">
        <f t="shared" si="6"/>
        <v>3.3448394011625022</v>
      </c>
      <c r="O59" s="38">
        <v>3.1239066135085607</v>
      </c>
      <c r="P59" s="38">
        <v>3.1513566373434254</v>
      </c>
      <c r="Q59" s="38">
        <v>3.179026290031565</v>
      </c>
      <c r="R59" s="38">
        <v>3.2069171480385235</v>
      </c>
      <c r="S59" s="38">
        <v>3.235030797768897</v>
      </c>
      <c r="T59" s="38">
        <v>3.263368835619598</v>
      </c>
      <c r="U59" s="38">
        <v>3.2919328680333524</v>
      </c>
      <c r="V59" s="38">
        <v>3.320724511552433</v>
      </c>
      <c r="W59" s="39">
        <v>3.349745392872609</v>
      </c>
    </row>
    <row r="60" spans="1:23" ht="12.75">
      <c r="A60" s="20">
        <v>-9</v>
      </c>
      <c r="B60" s="48">
        <f t="shared" si="4"/>
        <v>2.8360107773374077</v>
      </c>
      <c r="C60" s="38">
        <f t="shared" si="5"/>
        <v>2.8611461405840615</v>
      </c>
      <c r="D60" s="38">
        <f t="shared" si="5"/>
        <v>2.8864844325325563</v>
      </c>
      <c r="E60" s="38">
        <f t="shared" si="5"/>
        <v>2.9120271237698163</v>
      </c>
      <c r="F60" s="38">
        <f t="shared" si="5"/>
        <v>2.9377756942507793</v>
      </c>
      <c r="G60" s="38">
        <f t="shared" si="5"/>
        <v>2.9637316333491928</v>
      </c>
      <c r="H60" s="38">
        <f t="shared" si="5"/>
        <v>2.9898964399086263</v>
      </c>
      <c r="I60" s="38">
        <f t="shared" si="5"/>
        <v>3.0162716222937136</v>
      </c>
      <c r="J60" s="38">
        <f t="shared" si="5"/>
        <v>3.0428586984416146</v>
      </c>
      <c r="K60" s="39">
        <f t="shared" si="5"/>
        <v>3.069659195913692</v>
      </c>
      <c r="M60" s="20">
        <v>-9</v>
      </c>
      <c r="N60" s="48">
        <f t="shared" si="6"/>
        <v>3.0929835464260784</v>
      </c>
      <c r="O60" s="38">
        <v>2.8611461405840615</v>
      </c>
      <c r="P60" s="38">
        <v>2.8864844325325563</v>
      </c>
      <c r="Q60" s="38">
        <v>2.9120271237698163</v>
      </c>
      <c r="R60" s="38">
        <v>2.9377756942507793</v>
      </c>
      <c r="S60" s="38">
        <v>2.9637316333491928</v>
      </c>
      <c r="T60" s="38">
        <v>2.9898964399086263</v>
      </c>
      <c r="U60" s="38">
        <v>3.0162716222937136</v>
      </c>
      <c r="V60" s="38">
        <v>3.0428586984416146</v>
      </c>
      <c r="W60" s="39">
        <v>3.069659195913692</v>
      </c>
    </row>
    <row r="61" spans="1:23" ht="13.5" thickBot="1">
      <c r="A61" s="21">
        <v>-10</v>
      </c>
      <c r="B61" s="49">
        <f t="shared" si="4"/>
        <v>2.595501291889834</v>
      </c>
      <c r="C61" s="40">
        <f t="shared" si="5"/>
        <v>2.6186862253136107</v>
      </c>
      <c r="D61" s="40">
        <f t="shared" si="5"/>
        <v>2.642059885793043</v>
      </c>
      <c r="E61" s="40">
        <f t="shared" si="5"/>
        <v>2.6656236529803556</v>
      </c>
      <c r="F61" s="40">
        <f t="shared" si="5"/>
        <v>2.689378915399874</v>
      </c>
      <c r="G61" s="40">
        <f t="shared" si="5"/>
        <v>2.7133270704966503</v>
      </c>
      <c r="H61" s="40">
        <f t="shared" si="5"/>
        <v>2.7374695246852836</v>
      </c>
      <c r="I61" s="40">
        <f t="shared" si="5"/>
        <v>2.761807693398973</v>
      </c>
      <c r="J61" s="40">
        <f t="shared" si="5"/>
        <v>2.786343001138783</v>
      </c>
      <c r="K61" s="41">
        <f t="shared" si="5"/>
        <v>2.8110768815231126</v>
      </c>
      <c r="M61" s="21">
        <v>-10</v>
      </c>
      <c r="N61" s="49">
        <f t="shared" si="6"/>
        <v>2.8581222804793436</v>
      </c>
      <c r="O61" s="40">
        <v>2.6186862253136107</v>
      </c>
      <c r="P61" s="40">
        <v>2.642059885793043</v>
      </c>
      <c r="Q61" s="40">
        <v>2.6656236529803556</v>
      </c>
      <c r="R61" s="40">
        <v>2.689378915399874</v>
      </c>
      <c r="S61" s="40">
        <v>2.7133270704966503</v>
      </c>
      <c r="T61" s="40">
        <v>2.7374695246852836</v>
      </c>
      <c r="U61" s="40">
        <v>2.761807693398973</v>
      </c>
      <c r="V61" s="40">
        <v>2.786343001138783</v>
      </c>
      <c r="W61" s="41">
        <v>2.8110768815231126</v>
      </c>
    </row>
    <row r="62" spans="1:23" ht="12.75">
      <c r="A62" s="19">
        <v>-11</v>
      </c>
      <c r="B62" s="47">
        <f t="shared" si="4"/>
        <v>2.373734669514701</v>
      </c>
      <c r="C62" s="42">
        <f t="shared" si="5"/>
        <v>2.395106295725757</v>
      </c>
      <c r="D62" s="42">
        <f t="shared" si="5"/>
        <v>2.4166533298924624</v>
      </c>
      <c r="E62" s="42">
        <f t="shared" si="5"/>
        <v>2.4383770655731607</v>
      </c>
      <c r="F62" s="42">
        <f t="shared" si="5"/>
        <v>2.460278804723794</v>
      </c>
      <c r="G62" s="42">
        <f t="shared" si="5"/>
        <v>2.4823598577444095</v>
      </c>
      <c r="H62" s="42">
        <f t="shared" si="5"/>
        <v>2.504621543525875</v>
      </c>
      <c r="I62" s="42">
        <f t="shared" si="5"/>
        <v>2.5270651894968004</v>
      </c>
      <c r="J62" s="42">
        <f t="shared" si="5"/>
        <v>2.5496921316706715</v>
      </c>
      <c r="K62" s="43">
        <f t="shared" si="5"/>
        <v>2.572503714693191</v>
      </c>
      <c r="M62" s="19">
        <v>-11</v>
      </c>
      <c r="N62" s="47">
        <f t="shared" si="6"/>
        <v>2.6392521990226063</v>
      </c>
      <c r="O62" s="42">
        <v>2.395106295725757</v>
      </c>
      <c r="P62" s="42">
        <v>2.4166533298924624</v>
      </c>
      <c r="Q62" s="42">
        <v>2.4383770655731607</v>
      </c>
      <c r="R62" s="42">
        <v>2.460278804723794</v>
      </c>
      <c r="S62" s="42">
        <v>2.4823598577444095</v>
      </c>
      <c r="T62" s="42">
        <v>2.504621543525875</v>
      </c>
      <c r="U62" s="42">
        <v>2.5270651894968004</v>
      </c>
      <c r="V62" s="42">
        <v>2.5496921316706715</v>
      </c>
      <c r="W62" s="43">
        <v>2.572503714693191</v>
      </c>
    </row>
    <row r="63" spans="1:23" ht="12.75">
      <c r="A63" s="20">
        <v>-12</v>
      </c>
      <c r="B63" s="48">
        <f t="shared" si="4"/>
        <v>2.169387174339881</v>
      </c>
      <c r="C63" s="38">
        <f t="shared" si="5"/>
        <v>2.1890740520706347</v>
      </c>
      <c r="D63" s="38">
        <f t="shared" si="5"/>
        <v>2.208923853957507</v>
      </c>
      <c r="E63" s="38">
        <f t="shared" si="5"/>
        <v>2.228937792095424</v>
      </c>
      <c r="F63" s="38">
        <f t="shared" si="5"/>
        <v>2.2491170865231354</v>
      </c>
      <c r="G63" s="38">
        <f t="shared" si="5"/>
        <v>2.2694629652676874</v>
      </c>
      <c r="H63" s="38">
        <f t="shared" si="5"/>
        <v>2.28997666438908</v>
      </c>
      <c r="I63" s="38">
        <f t="shared" si="5"/>
        <v>2.310659428025135</v>
      </c>
      <c r="J63" s="38">
        <f t="shared" si="5"/>
        <v>2.331512508436566</v>
      </c>
      <c r="K63" s="39">
        <f t="shared" si="5"/>
        <v>2.3525371660522496</v>
      </c>
      <c r="M63" s="20">
        <v>-12</v>
      </c>
      <c r="N63" s="48">
        <f t="shared" si="6"/>
        <v>2.4354198049103783</v>
      </c>
      <c r="O63" s="38">
        <v>2.1890740520706347</v>
      </c>
      <c r="P63" s="38">
        <v>2.208923853957507</v>
      </c>
      <c r="Q63" s="38">
        <v>2.228937792095424</v>
      </c>
      <c r="R63" s="38">
        <v>2.2491170865231354</v>
      </c>
      <c r="S63" s="38">
        <v>2.2694629652676874</v>
      </c>
      <c r="T63" s="38">
        <v>2.28997666438908</v>
      </c>
      <c r="U63" s="38">
        <v>2.310659428025135</v>
      </c>
      <c r="V63" s="38">
        <v>2.331512508436566</v>
      </c>
      <c r="W63" s="39">
        <v>2.3525371660522496</v>
      </c>
    </row>
    <row r="64" spans="1:23" ht="12.75">
      <c r="A64" s="20">
        <v>-13</v>
      </c>
      <c r="B64" s="48">
        <f t="shared" si="4"/>
        <v>1.98121815655916</v>
      </c>
      <c r="C64" s="38">
        <f t="shared" si="5"/>
        <v>1.999340741698188</v>
      </c>
      <c r="D64" s="38">
        <f t="shared" si="5"/>
        <v>2.017614557315555</v>
      </c>
      <c r="E64" s="38">
        <f t="shared" si="5"/>
        <v>2.036040738469509</v>
      </c>
      <c r="F64" s="38">
        <f t="shared" si="5"/>
        <v>2.0546204277284335</v>
      </c>
      <c r="G64" s="38">
        <f t="shared" si="5"/>
        <v>2.073354775213331</v>
      </c>
      <c r="H64" s="38">
        <f t="shared" si="5"/>
        <v>2.0922449386405018</v>
      </c>
      <c r="I64" s="38">
        <f t="shared" si="5"/>
        <v>2.11129208336442</v>
      </c>
      <c r="J64" s="38">
        <f t="shared" si="5"/>
        <v>2.1304973824208053</v>
      </c>
      <c r="K64" s="39">
        <f t="shared" si="5"/>
        <v>2.1498620165698883</v>
      </c>
      <c r="M64" s="20">
        <v>-13</v>
      </c>
      <c r="N64" s="48">
        <f t="shared" si="6"/>
        <v>2.2457195587628407</v>
      </c>
      <c r="O64" s="38">
        <v>1.999340741698188</v>
      </c>
      <c r="P64" s="38">
        <v>2.017614557315555</v>
      </c>
      <c r="Q64" s="38">
        <v>2.036040738469509</v>
      </c>
      <c r="R64" s="38">
        <v>2.0546204277284335</v>
      </c>
      <c r="S64" s="38">
        <v>2.073354775213331</v>
      </c>
      <c r="T64" s="38">
        <v>2.0922449386405018</v>
      </c>
      <c r="U64" s="38">
        <v>2.11129208336442</v>
      </c>
      <c r="V64" s="38">
        <v>2.1304973824208053</v>
      </c>
      <c r="W64" s="39">
        <v>2.1498620165698883</v>
      </c>
    </row>
    <row r="65" spans="1:23" ht="12.75">
      <c r="A65" s="20">
        <v>-14</v>
      </c>
      <c r="B65" s="48">
        <f t="shared" si="4"/>
        <v>1.8080655543224051</v>
      </c>
      <c r="C65" s="38">
        <f t="shared" si="5"/>
        <v>1.82473664064181</v>
      </c>
      <c r="D65" s="38">
        <f t="shared" si="5"/>
        <v>1.8415480107058761</v>
      </c>
      <c r="E65" s="38">
        <f t="shared" si="5"/>
        <v>1.8585007267657516</v>
      </c>
      <c r="F65" s="38">
        <f t="shared" si="5"/>
        <v>1.8755958581684478</v>
      </c>
      <c r="G65" s="38">
        <f t="shared" si="5"/>
        <v>1.8928344813974147</v>
      </c>
      <c r="H65" s="38">
        <f t="shared" si="5"/>
        <v>1.9102176801132964</v>
      </c>
      <c r="I65" s="38">
        <f t="shared" si="5"/>
        <v>1.9277465451948814</v>
      </c>
      <c r="J65" s="38">
        <f t="shared" si="5"/>
        <v>1.9454221747802436</v>
      </c>
      <c r="K65" s="39">
        <f t="shared" si="5"/>
        <v>1.9632456743080646</v>
      </c>
      <c r="M65" s="20">
        <v>-14</v>
      </c>
      <c r="N65" s="48">
        <f t="shared" si="6"/>
        <v>2.0692919797905565</v>
      </c>
      <c r="O65" s="38">
        <v>1.82473664064181</v>
      </c>
      <c r="P65" s="38">
        <v>1.8415480107058761</v>
      </c>
      <c r="Q65" s="38">
        <v>1.8585007267657516</v>
      </c>
      <c r="R65" s="38">
        <v>1.8755958581684478</v>
      </c>
      <c r="S65" s="38">
        <v>1.8928344813974147</v>
      </c>
      <c r="T65" s="38">
        <v>1.9102176801132964</v>
      </c>
      <c r="U65" s="38">
        <v>1.9277465451948814</v>
      </c>
      <c r="V65" s="38">
        <v>1.9454221747802436</v>
      </c>
      <c r="W65" s="39">
        <v>1.9632456743080646</v>
      </c>
    </row>
    <row r="66" spans="1:23" ht="13.5" thickBot="1">
      <c r="A66" s="22">
        <v>-15</v>
      </c>
      <c r="B66" s="50">
        <f t="shared" si="4"/>
        <v>1.648841595088521</v>
      </c>
      <c r="C66" s="51">
        <f t="shared" si="5"/>
        <v>1.6641667353182854</v>
      </c>
      <c r="D66" s="51">
        <f t="shared" si="5"/>
        <v>1.6796219182616687</v>
      </c>
      <c r="E66" s="51">
        <f t="shared" si="5"/>
        <v>1.6952081374015646</v>
      </c>
      <c r="F66" s="51">
        <f t="shared" si="5"/>
        <v>1.7109263929212477</v>
      </c>
      <c r="G66" s="51">
        <f t="shared" si="5"/>
        <v>1.7267776917430966</v>
      </c>
      <c r="H66" s="51">
        <f t="shared" si="5"/>
        <v>1.7427630475674944</v>
      </c>
      <c r="I66" s="51">
        <f t="shared" si="5"/>
        <v>1.7588834809119172</v>
      </c>
      <c r="J66" s="51">
        <f t="shared" si="5"/>
        <v>1.7751400191502007</v>
      </c>
      <c r="K66" s="52">
        <f t="shared" si="5"/>
        <v>1.7915336965519955</v>
      </c>
      <c r="M66" s="22">
        <v>-15</v>
      </c>
      <c r="N66" s="50">
        <f t="shared" si="6"/>
        <v>1.9053217965856535</v>
      </c>
      <c r="O66" s="51">
        <v>1.6641667353182854</v>
      </c>
      <c r="P66" s="51">
        <v>1.6796219182616687</v>
      </c>
      <c r="Q66" s="51">
        <v>1.6952081374015646</v>
      </c>
      <c r="R66" s="51">
        <v>1.7109263929212477</v>
      </c>
      <c r="S66" s="51">
        <v>1.7267776917430966</v>
      </c>
      <c r="T66" s="51">
        <v>1.7427630475674944</v>
      </c>
      <c r="U66" s="51">
        <v>1.7588834809119172</v>
      </c>
      <c r="V66" s="51">
        <v>1.7751400191502007</v>
      </c>
      <c r="W66" s="52">
        <v>1.7915336965519955</v>
      </c>
    </row>
    <row r="67" spans="1:23" ht="13.5" thickTop="1">
      <c r="A67" s="19">
        <v>-16</v>
      </c>
      <c r="B67" s="47">
        <f t="shared" si="4"/>
        <v>1.502528689960975</v>
      </c>
      <c r="C67" s="42">
        <f aca="true" t="shared" si="7" ref="C67:K67">6.11*10^((9.5*($A67+C$50))/(265.5+$A67+C$50))</f>
        <v>1.5166065978537853</v>
      </c>
      <c r="D67" s="42">
        <f t="shared" si="7"/>
        <v>1.5308049737626248</v>
      </c>
      <c r="E67" s="42">
        <f t="shared" si="7"/>
        <v>1.5451247462565993</v>
      </c>
      <c r="F67" s="42">
        <f t="shared" si="7"/>
        <v>1.5595668502278672</v>
      </c>
      <c r="G67" s="42">
        <f t="shared" si="7"/>
        <v>1.5741322269285736</v>
      </c>
      <c r="H67" s="42">
        <f t="shared" si="7"/>
        <v>1.58882182400796</v>
      </c>
      <c r="I67" s="42">
        <f t="shared" si="7"/>
        <v>1.603636595549652</v>
      </c>
      <c r="J67" s="42">
        <f t="shared" si="7"/>
        <v>1.6185775021091213</v>
      </c>
      <c r="K67" s="43">
        <f t="shared" si="7"/>
        <v>1.6336455107513224</v>
      </c>
      <c r="M67" s="19">
        <v>-16</v>
      </c>
      <c r="N67" s="47">
        <f t="shared" si="6"/>
        <v>1.7530361475962886</v>
      </c>
      <c r="O67" s="42">
        <v>1.5166065978537853</v>
      </c>
      <c r="P67" s="42">
        <v>1.5308049737626248</v>
      </c>
      <c r="Q67" s="42">
        <v>1.5451247462565993</v>
      </c>
      <c r="R67" s="42">
        <v>1.5595668502278672</v>
      </c>
      <c r="S67" s="42">
        <v>1.5741322269285736</v>
      </c>
      <c r="T67" s="42">
        <v>1.58882182400796</v>
      </c>
      <c r="U67" s="42">
        <v>1.603636595549652</v>
      </c>
      <c r="V67" s="42">
        <v>1.6185775021091213</v>
      </c>
      <c r="W67" s="43">
        <v>1.6336455107513224</v>
      </c>
    </row>
    <row r="68" spans="1:23" ht="12.75">
      <c r="A68" s="20">
        <v>-17</v>
      </c>
      <c r="B68" s="48">
        <f aca="true" t="shared" si="8" ref="B68:K83">6.11*10^((9.5*($A68+B$50))/(265.5+$A68+B$50))</f>
        <v>1.3681755146277383</v>
      </c>
      <c r="C68" s="38">
        <f t="shared" si="8"/>
        <v>1.3810984486474136</v>
      </c>
      <c r="D68" s="38">
        <f t="shared" si="8"/>
        <v>1.3941329047592514</v>
      </c>
      <c r="E68" s="38">
        <f t="shared" si="8"/>
        <v>1.4072797502948857</v>
      </c>
      <c r="F68" s="38">
        <f t="shared" si="8"/>
        <v>1.420539858549211</v>
      </c>
      <c r="G68" s="38">
        <f t="shared" si="8"/>
        <v>1.4339141088155953</v>
      </c>
      <c r="H68" s="38">
        <f t="shared" si="8"/>
        <v>1.4474033864212499</v>
      </c>
      <c r="I68" s="38">
        <f t="shared" si="8"/>
        <v>1.4610085827627837</v>
      </c>
      <c r="J68" s="38">
        <f t="shared" si="8"/>
        <v>1.4747305953419203</v>
      </c>
      <c r="K68" s="39">
        <f t="shared" si="8"/>
        <v>1.488570327801386</v>
      </c>
      <c r="M68" s="20">
        <v>-17</v>
      </c>
      <c r="N68" s="48">
        <f t="shared" si="6"/>
        <v>1.611702830965486</v>
      </c>
      <c r="O68" s="38">
        <v>1.3810984486474136</v>
      </c>
      <c r="P68" s="38">
        <v>1.3941329047592514</v>
      </c>
      <c r="Q68" s="38">
        <v>1.4072797502948857</v>
      </c>
      <c r="R68" s="38">
        <v>1.420539858549211</v>
      </c>
      <c r="S68" s="38">
        <v>1.4339141088155953</v>
      </c>
      <c r="T68" s="38">
        <v>1.4474033864212499</v>
      </c>
      <c r="U68" s="38">
        <v>1.4610085827627837</v>
      </c>
      <c r="V68" s="38">
        <v>1.4747305953419203</v>
      </c>
      <c r="W68" s="39">
        <v>1.488570327801386</v>
      </c>
    </row>
    <row r="69" spans="1:23" ht="12.75">
      <c r="A69" s="20">
        <v>-18</v>
      </c>
      <c r="B69" s="48">
        <f t="shared" si="8"/>
        <v>1.2448932706322615</v>
      </c>
      <c r="C69" s="38">
        <f t="shared" si="8"/>
        <v>1.2567473998883452</v>
      </c>
      <c r="D69" s="38">
        <f t="shared" si="8"/>
        <v>1.2687046982743917</v>
      </c>
      <c r="E69" s="38">
        <f t="shared" si="8"/>
        <v>1.2807659753888603</v>
      </c>
      <c r="F69" s="38">
        <f t="shared" si="8"/>
        <v>1.2929320464506104</v>
      </c>
      <c r="G69" s="38">
        <f t="shared" si="8"/>
        <v>1.3052037323324457</v>
      </c>
      <c r="H69" s="38">
        <f t="shared" si="8"/>
        <v>1.3175818595948179</v>
      </c>
      <c r="I69" s="38">
        <f t="shared" si="8"/>
        <v>1.3300672605196968</v>
      </c>
      <c r="J69" s="38">
        <f t="shared" si="8"/>
        <v>1.342660773144605</v>
      </c>
      <c r="K69" s="39">
        <f t="shared" si="8"/>
        <v>1.3553632412968197</v>
      </c>
      <c r="M69" s="20">
        <v>-18</v>
      </c>
      <c r="N69" s="48">
        <f t="shared" si="6"/>
        <v>1.48062860338043</v>
      </c>
      <c r="O69" s="38">
        <v>1.2567473998883452</v>
      </c>
      <c r="P69" s="38">
        <v>1.2687046982743917</v>
      </c>
      <c r="Q69" s="38">
        <v>1.2807659753888603</v>
      </c>
      <c r="R69" s="38">
        <v>1.2929320464506104</v>
      </c>
      <c r="S69" s="38">
        <v>1.3052037323324457</v>
      </c>
      <c r="T69" s="38">
        <v>1.3175818595948179</v>
      </c>
      <c r="U69" s="38">
        <v>1.3300672605196968</v>
      </c>
      <c r="V69" s="38">
        <v>1.342660773144605</v>
      </c>
      <c r="W69" s="39">
        <v>1.3553632412968197</v>
      </c>
    </row>
    <row r="70" spans="1:23" ht="12.75">
      <c r="A70" s="20">
        <v>-19</v>
      </c>
      <c r="B70" s="48">
        <f t="shared" si="8"/>
        <v>1.1318521208094534</v>
      </c>
      <c r="C70" s="38">
        <f t="shared" si="8"/>
        <v>1.1427178738496666</v>
      </c>
      <c r="D70" s="38">
        <f t="shared" si="8"/>
        <v>1.1536790018942542</v>
      </c>
      <c r="E70" s="38">
        <f t="shared" si="8"/>
        <v>1.1647362601467972</v>
      </c>
      <c r="F70" s="38">
        <f t="shared" si="8"/>
        <v>1.175890409104749</v>
      </c>
      <c r="G70" s="38">
        <f t="shared" si="8"/>
        <v>1.1871422145913724</v>
      </c>
      <c r="H70" s="38">
        <f t="shared" si="8"/>
        <v>1.198492447787828</v>
      </c>
      <c r="I70" s="38">
        <f t="shared" si="8"/>
        <v>1.2099418852654293</v>
      </c>
      <c r="J70" s="38">
        <f t="shared" si="8"/>
        <v>1.221491309018053</v>
      </c>
      <c r="K70" s="39">
        <f t="shared" si="8"/>
        <v>1.2331415064947064</v>
      </c>
      <c r="M70" s="20">
        <v>-19</v>
      </c>
      <c r="N70" s="48">
        <f t="shared" si="6"/>
        <v>1.3591575275440537</v>
      </c>
      <c r="O70" s="38">
        <v>1.1427178738496666</v>
      </c>
      <c r="P70" s="38">
        <v>1.1536790018942542</v>
      </c>
      <c r="Q70" s="38">
        <v>1.1647362601467972</v>
      </c>
      <c r="R70" s="38">
        <v>1.175890409104749</v>
      </c>
      <c r="S70" s="38">
        <v>1.1871422145913724</v>
      </c>
      <c r="T70" s="38">
        <v>1.198492447787828</v>
      </c>
      <c r="U70" s="38">
        <v>1.2099418852654293</v>
      </c>
      <c r="V70" s="38">
        <v>1.221491309018053</v>
      </c>
      <c r="W70" s="39">
        <v>1.2331415064947064</v>
      </c>
    </row>
    <row r="71" spans="1:23" ht="13.5" thickBot="1">
      <c r="A71" s="21">
        <v>-20</v>
      </c>
      <c r="B71" s="49">
        <f t="shared" si="8"/>
        <v>1.0282777928303433</v>
      </c>
      <c r="C71" s="40">
        <f t="shared" si="8"/>
        <v>1.0382301898915285</v>
      </c>
      <c r="D71" s="40">
        <f t="shared" si="8"/>
        <v>1.048270694170498</v>
      </c>
      <c r="E71" s="40">
        <f t="shared" si="8"/>
        <v>1.0584000096541561</v>
      </c>
      <c r="F71" s="40">
        <f t="shared" si="8"/>
        <v>1.0686188453124978</v>
      </c>
      <c r="G71" s="40">
        <f t="shared" si="8"/>
        <v>1.0789279151289959</v>
      </c>
      <c r="H71" s="40">
        <f t="shared" si="8"/>
        <v>1.0893279381311378</v>
      </c>
      <c r="I71" s="40">
        <f t="shared" si="8"/>
        <v>1.0998196384211185</v>
      </c>
      <c r="J71" s="40">
        <f t="shared" si="8"/>
        <v>1.1104037452066835</v>
      </c>
      <c r="K71" s="41">
        <f t="shared" si="8"/>
        <v>1.1210809928321286</v>
      </c>
      <c r="M71" s="21">
        <v>-20</v>
      </c>
      <c r="N71" s="49">
        <f t="shared" si="6"/>
        <v>1.2466693678473493</v>
      </c>
      <c r="O71" s="40">
        <v>1.0382301898915285</v>
      </c>
      <c r="P71" s="40">
        <v>1.048270694170498</v>
      </c>
      <c r="Q71" s="40">
        <v>1.0584000096541561</v>
      </c>
      <c r="R71" s="40">
        <v>1.0686188453124978</v>
      </c>
      <c r="S71" s="40">
        <v>1.0789279151289959</v>
      </c>
      <c r="T71" s="40">
        <v>1.0893279381311378</v>
      </c>
      <c r="U71" s="40">
        <v>1.0998196384211185</v>
      </c>
      <c r="V71" s="40">
        <v>1.1104037452066835</v>
      </c>
      <c r="W71" s="41">
        <v>1.1210809928321286</v>
      </c>
    </row>
    <row r="72" spans="1:23" ht="12.75">
      <c r="A72" s="19">
        <v>-21</v>
      </c>
      <c r="B72" s="47">
        <f t="shared" si="8"/>
        <v>0.9334483449110508</v>
      </c>
      <c r="C72" s="42">
        <f t="shared" si="8"/>
        <v>0.9425573142179494</v>
      </c>
      <c r="D72" s="42">
        <f t="shared" si="8"/>
        <v>0.9517476183664516</v>
      </c>
      <c r="E72" s="42">
        <f t="shared" si="8"/>
        <v>0.9610199131506787</v>
      </c>
      <c r="F72" s="42">
        <f t="shared" si="8"/>
        <v>0.9703748590522344</v>
      </c>
      <c r="G72" s="42">
        <f t="shared" si="8"/>
        <v>0.9798131212691006</v>
      </c>
      <c r="H72" s="42">
        <f t="shared" si="8"/>
        <v>0.9893353697446754</v>
      </c>
      <c r="I72" s="42">
        <f t="shared" si="8"/>
        <v>0.9989422791969639</v>
      </c>
      <c r="J72" s="42">
        <f t="shared" si="8"/>
        <v>1.0086345291479133</v>
      </c>
      <c r="K72" s="43">
        <f t="shared" si="8"/>
        <v>1.0184128039528955</v>
      </c>
      <c r="M72" s="19">
        <v>-21</v>
      </c>
      <c r="N72" s="47">
        <f t="shared" si="6"/>
        <v>1.1425780337882752</v>
      </c>
      <c r="O72" s="42">
        <v>0.9425573142179494</v>
      </c>
      <c r="P72" s="42">
        <v>0.9517476183664516</v>
      </c>
      <c r="Q72" s="42">
        <v>0.9610199131506787</v>
      </c>
      <c r="R72" s="42">
        <v>0.9703748590522344</v>
      </c>
      <c r="S72" s="42">
        <v>0.9798131212691006</v>
      </c>
      <c r="T72" s="42">
        <v>0.9893353697446754</v>
      </c>
      <c r="U72" s="42">
        <v>0.9989422791969639</v>
      </c>
      <c r="V72" s="42">
        <v>1.0086345291479133</v>
      </c>
      <c r="W72" s="43">
        <v>1.0184128039528955</v>
      </c>
    </row>
    <row r="73" spans="1:23" ht="12.75">
      <c r="A73" s="20">
        <v>-22</v>
      </c>
      <c r="B73" s="48">
        <f t="shared" si="8"/>
        <v>0.846691087855638</v>
      </c>
      <c r="C73" s="38">
        <f t="shared" si="8"/>
        <v>0.8550217665453624</v>
      </c>
      <c r="D73" s="38">
        <f t="shared" si="8"/>
        <v>0.8634274736940871</v>
      </c>
      <c r="E73" s="38">
        <f t="shared" si="8"/>
        <v>0.8719088197784117</v>
      </c>
      <c r="F73" s="38">
        <f t="shared" si="8"/>
        <v>0.8804664196814221</v>
      </c>
      <c r="G73" s="38">
        <f t="shared" si="8"/>
        <v>0.8891008927201484</v>
      </c>
      <c r="H73" s="38">
        <f t="shared" si="8"/>
        <v>0.8978128626731633</v>
      </c>
      <c r="I73" s="38">
        <f t="shared" si="8"/>
        <v>0.9066029578083241</v>
      </c>
      <c r="J73" s="38">
        <f t="shared" si="8"/>
        <v>0.9154718109106542</v>
      </c>
      <c r="K73" s="39">
        <f t="shared" si="8"/>
        <v>0.9244200593103703</v>
      </c>
      <c r="M73" s="20">
        <v>-22</v>
      </c>
      <c r="N73" s="48">
        <f t="shared" si="6"/>
        <v>1.0463300706514995</v>
      </c>
      <c r="O73" s="38">
        <v>0.8550217665453624</v>
      </c>
      <c r="P73" s="38">
        <v>0.8634274736940871</v>
      </c>
      <c r="Q73" s="38">
        <v>0.8719088197784117</v>
      </c>
      <c r="R73" s="38">
        <v>0.8804664196814221</v>
      </c>
      <c r="S73" s="38">
        <v>0.8891008927201484</v>
      </c>
      <c r="T73" s="38">
        <v>0.8978128626731633</v>
      </c>
      <c r="U73" s="38">
        <v>0.9066029578083241</v>
      </c>
      <c r="V73" s="38">
        <v>0.9154718109106542</v>
      </c>
      <c r="W73" s="39">
        <v>0.9244200593103703</v>
      </c>
    </row>
    <row r="74" spans="1:23" ht="12.75">
      <c r="A74" s="20">
        <v>-23</v>
      </c>
      <c r="B74" s="48">
        <f t="shared" si="8"/>
        <v>0.7673796577182478</v>
      </c>
      <c r="C74" s="38">
        <f t="shared" si="8"/>
        <v>0.7749926779566462</v>
      </c>
      <c r="D74" s="38">
        <f t="shared" si="8"/>
        <v>0.7826748583038526</v>
      </c>
      <c r="E74" s="38">
        <f t="shared" si="8"/>
        <v>0.7904267666511321</v>
      </c>
      <c r="F74" s="38">
        <f t="shared" si="8"/>
        <v>0.7982489750292987</v>
      </c>
      <c r="G74" s="38">
        <f t="shared" si="8"/>
        <v>0.8061420596347936</v>
      </c>
      <c r="H74" s="38">
        <f t="shared" si="8"/>
        <v>0.8141066008558953</v>
      </c>
      <c r="I74" s="38">
        <f t="shared" si="8"/>
        <v>0.8221431832990699</v>
      </c>
      <c r="J74" s="38">
        <f t="shared" si="8"/>
        <v>0.8302523958154548</v>
      </c>
      <c r="K74" s="39">
        <f t="shared" si="8"/>
        <v>0.8384348315274821</v>
      </c>
      <c r="M74" s="20">
        <v>-23</v>
      </c>
      <c r="N74" s="48">
        <f t="shared" si="6"/>
        <v>0.9574031969325301</v>
      </c>
      <c r="O74" s="38">
        <v>0.7749926779566462</v>
      </c>
      <c r="P74" s="38">
        <v>0.7826748583038526</v>
      </c>
      <c r="Q74" s="38">
        <v>0.7904267666511321</v>
      </c>
      <c r="R74" s="38">
        <v>0.7982489750292987</v>
      </c>
      <c r="S74" s="38">
        <v>0.8061420596347936</v>
      </c>
      <c r="T74" s="38">
        <v>0.8141066008558953</v>
      </c>
      <c r="U74" s="38">
        <v>0.8221431832990699</v>
      </c>
      <c r="V74" s="38">
        <v>0.8302523958154548</v>
      </c>
      <c r="W74" s="39">
        <v>0.8384348315274821</v>
      </c>
    </row>
    <row r="75" spans="1:23" ht="12.75">
      <c r="A75" s="20">
        <v>-24</v>
      </c>
      <c r="B75" s="48">
        <f t="shared" si="8"/>
        <v>0.6949312334874241</v>
      </c>
      <c r="C75" s="38">
        <f t="shared" si="8"/>
        <v>0.7018829943317135</v>
      </c>
      <c r="D75" s="38">
        <f t="shared" si="8"/>
        <v>0.7088984584066327</v>
      </c>
      <c r="E75" s="38">
        <f t="shared" si="8"/>
        <v>0.7159781536126564</v>
      </c>
      <c r="F75" s="38">
        <f t="shared" si="8"/>
        <v>0.7231226117363951</v>
      </c>
      <c r="G75" s="38">
        <f t="shared" si="8"/>
        <v>0.7303323684753458</v>
      </c>
      <c r="H75" s="38">
        <f t="shared" si="8"/>
        <v>0.7376079634627664</v>
      </c>
      <c r="I75" s="38">
        <f t="shared" si="8"/>
        <v>0.7449499402926881</v>
      </c>
      <c r="J75" s="38">
        <f t="shared" si="8"/>
        <v>0.7523588465450567</v>
      </c>
      <c r="K75" s="39">
        <f t="shared" si="8"/>
        <v>0.7598352338110022</v>
      </c>
      <c r="M75" s="20">
        <v>-24</v>
      </c>
      <c r="N75" s="48">
        <f t="shared" si="6"/>
        <v>0.8753048879601127</v>
      </c>
      <c r="O75" s="38">
        <v>0.7018829943317135</v>
      </c>
      <c r="P75" s="38">
        <v>0.7088984584066327</v>
      </c>
      <c r="Q75" s="38">
        <v>0.7159781536126564</v>
      </c>
      <c r="R75" s="38">
        <v>0.7231226117363951</v>
      </c>
      <c r="S75" s="38">
        <v>0.7303323684753458</v>
      </c>
      <c r="T75" s="38">
        <v>0.7376079634627664</v>
      </c>
      <c r="U75" s="38">
        <v>0.7449499402926881</v>
      </c>
      <c r="V75" s="38">
        <v>0.7523588465450567</v>
      </c>
      <c r="W75" s="39">
        <v>0.7598352338110022</v>
      </c>
    </row>
    <row r="76" spans="1:23" ht="13.5" thickBot="1">
      <c r="A76" s="22">
        <v>-25</v>
      </c>
      <c r="B76" s="50">
        <f t="shared" si="8"/>
        <v>0.6288038943145055</v>
      </c>
      <c r="C76" s="51">
        <f t="shared" si="8"/>
        <v>0.6351468198645958</v>
      </c>
      <c r="D76" s="51">
        <f t="shared" si="8"/>
        <v>0.6415483780258179</v>
      </c>
      <c r="E76" s="51">
        <f t="shared" si="8"/>
        <v>0.648009059170077</v>
      </c>
      <c r="F76" s="51">
        <f t="shared" si="8"/>
        <v>0.6545293573149981</v>
      </c>
      <c r="G76" s="51">
        <f t="shared" si="8"/>
        <v>0.6611097701473989</v>
      </c>
      <c r="H76" s="51">
        <f t="shared" si="8"/>
        <v>0.6677507990468851</v>
      </c>
      <c r="I76" s="51">
        <f t="shared" si="8"/>
        <v>0.674452949109574</v>
      </c>
      <c r="J76" s="51">
        <f t="shared" si="8"/>
        <v>0.6812167291719439</v>
      </c>
      <c r="K76" s="52">
        <f t="shared" si="8"/>
        <v>0.6880426518348094</v>
      </c>
      <c r="M76" s="22">
        <v>-25</v>
      </c>
      <c r="N76" s="50">
        <f t="shared" si="6"/>
        <v>0.7995710051421241</v>
      </c>
      <c r="O76" s="51">
        <v>0.6351468198645958</v>
      </c>
      <c r="P76" s="51">
        <v>0.6415483780258179</v>
      </c>
      <c r="Q76" s="51">
        <v>0.648009059170077</v>
      </c>
      <c r="R76" s="51">
        <v>0.6545293573149981</v>
      </c>
      <c r="S76" s="51">
        <v>0.6611097701473989</v>
      </c>
      <c r="T76" s="51">
        <v>0.6677507990468851</v>
      </c>
      <c r="U76" s="51">
        <v>0.674452949109574</v>
      </c>
      <c r="V76" s="51">
        <v>0.6812167291719439</v>
      </c>
      <c r="W76" s="52">
        <v>0.6880426518348094</v>
      </c>
    </row>
    <row r="77" spans="1:23" ht="13.5" thickTop="1">
      <c r="A77" s="19">
        <v>-26</v>
      </c>
      <c r="B77" s="47">
        <f t="shared" si="8"/>
        <v>0.5684941109283095</v>
      </c>
      <c r="C77" s="42">
        <f t="shared" si="8"/>
        <v>0.5742768952971428</v>
      </c>
      <c r="D77" s="42">
        <f t="shared" si="8"/>
        <v>0.5801136039975382</v>
      </c>
      <c r="E77" s="42">
        <f t="shared" si="8"/>
        <v>0.5860046922079204</v>
      </c>
      <c r="F77" s="42">
        <f t="shared" si="8"/>
        <v>0.5919506185245015</v>
      </c>
      <c r="G77" s="42">
        <f t="shared" si="8"/>
        <v>0.5979518449835267</v>
      </c>
      <c r="H77" s="42">
        <f t="shared" si="8"/>
        <v>0.6040088370836402</v>
      </c>
      <c r="I77" s="42">
        <f t="shared" si="8"/>
        <v>0.6101220638083716</v>
      </c>
      <c r="J77" s="42">
        <f t="shared" si="8"/>
        <v>0.6162919976487472</v>
      </c>
      <c r="K77" s="43">
        <f t="shared" si="8"/>
        <v>0.622519114626016</v>
      </c>
      <c r="M77" s="19">
        <v>-26</v>
      </c>
      <c r="N77" s="47">
        <f t="shared" si="6"/>
        <v>0.7297644702326411</v>
      </c>
      <c r="O77" s="42">
        <v>0.5742768952971428</v>
      </c>
      <c r="P77" s="42">
        <v>0.5801136039975382</v>
      </c>
      <c r="Q77" s="42">
        <v>0.5860046922079204</v>
      </c>
      <c r="R77" s="42">
        <v>0.5919506185245015</v>
      </c>
      <c r="S77" s="42">
        <v>0.5979518449835267</v>
      </c>
      <c r="T77" s="42">
        <v>0.6040088370836402</v>
      </c>
      <c r="U77" s="42">
        <v>0.6101220638083716</v>
      </c>
      <c r="V77" s="42">
        <v>0.6162919976487472</v>
      </c>
      <c r="W77" s="43">
        <v>0.622519114626016</v>
      </c>
    </row>
    <row r="78" spans="1:23" ht="12.75">
      <c r="A78" s="20">
        <v>-27</v>
      </c>
      <c r="B78" s="48">
        <f t="shared" si="8"/>
        <v>0.5135343659997949</v>
      </c>
      <c r="C78" s="38">
        <f t="shared" si="8"/>
        <v>0.5188022056208399</v>
      </c>
      <c r="D78" s="38">
        <f t="shared" si="8"/>
        <v>0.5241196009583695</v>
      </c>
      <c r="E78" s="38">
        <f t="shared" si="8"/>
        <v>0.5294869742103591</v>
      </c>
      <c r="F78" s="38">
        <f t="shared" si="8"/>
        <v>0.5349047507766183</v>
      </c>
      <c r="G78" s="38">
        <f t="shared" si="8"/>
        <v>0.540373359279862</v>
      </c>
      <c r="H78" s="38">
        <f t="shared" si="8"/>
        <v>0.5458932315868951</v>
      </c>
      <c r="I78" s="38">
        <f t="shared" si="8"/>
        <v>0.5514648028299135</v>
      </c>
      <c r="J78" s="38">
        <f t="shared" si="8"/>
        <v>0.5570885114279227</v>
      </c>
      <c r="K78" s="39">
        <f t="shared" si="8"/>
        <v>0.562764799108273</v>
      </c>
      <c r="M78" s="20">
        <v>-27</v>
      </c>
      <c r="N78" s="48">
        <f t="shared" si="6"/>
        <v>0.6654739839914106</v>
      </c>
      <c r="O78" s="38">
        <v>0.5188022056208399</v>
      </c>
      <c r="P78" s="38">
        <v>0.5241196009583695</v>
      </c>
      <c r="Q78" s="38">
        <v>0.5294869742103591</v>
      </c>
      <c r="R78" s="38">
        <v>0.5349047507766183</v>
      </c>
      <c r="S78" s="38">
        <v>0.540373359279862</v>
      </c>
      <c r="T78" s="38">
        <v>0.5458932315868951</v>
      </c>
      <c r="U78" s="38">
        <v>0.5514648028299135</v>
      </c>
      <c r="V78" s="38">
        <v>0.5570885114279227</v>
      </c>
      <c r="W78" s="39">
        <v>0.562764799108273</v>
      </c>
    </row>
    <row r="79" spans="1:23" ht="12.75">
      <c r="A79" s="20">
        <v>-28</v>
      </c>
      <c r="B79" s="48">
        <f t="shared" si="8"/>
        <v>0.4634908983428312</v>
      </c>
      <c r="C79" s="38">
        <f t="shared" si="8"/>
        <v>0.4682857121205823</v>
      </c>
      <c r="D79" s="38">
        <f t="shared" si="8"/>
        <v>0.47312603118208707</v>
      </c>
      <c r="E79" s="38">
        <f t="shared" si="8"/>
        <v>0.478012246840788</v>
      </c>
      <c r="F79" s="38">
        <f t="shared" si="8"/>
        <v>0.48294475340750126</v>
      </c>
      <c r="G79" s="38">
        <f t="shared" si="8"/>
        <v>0.4879239482103611</v>
      </c>
      <c r="H79" s="38">
        <f t="shared" si="8"/>
        <v>0.4929502316148725</v>
      </c>
      <c r="I79" s="38">
        <f t="shared" si="8"/>
        <v>0.49802400704407324</v>
      </c>
      <c r="J79" s="38">
        <f t="shared" si="8"/>
        <v>0.5031456809988131</v>
      </c>
      <c r="K79" s="39">
        <f t="shared" si="8"/>
        <v>0.5083156630781385</v>
      </c>
      <c r="M79" s="20">
        <v>-28</v>
      </c>
      <c r="N79" s="48">
        <f t="shared" si="6"/>
        <v>0.6063127885816688</v>
      </c>
      <c r="O79" s="38">
        <v>0.4682857121205823</v>
      </c>
      <c r="P79" s="38">
        <v>0.47312603118208707</v>
      </c>
      <c r="Q79" s="38">
        <v>0.478012246840788</v>
      </c>
      <c r="R79" s="38">
        <v>0.48294475340750126</v>
      </c>
      <c r="S79" s="38">
        <v>0.4879239482103611</v>
      </c>
      <c r="T79" s="38">
        <v>0.4929502316148725</v>
      </c>
      <c r="U79" s="38">
        <v>0.49802400704407324</v>
      </c>
      <c r="V79" s="38">
        <v>0.5031456809988131</v>
      </c>
      <c r="W79" s="39">
        <v>0.5083156630781385</v>
      </c>
    </row>
    <row r="80" spans="1:23" ht="12.75">
      <c r="A80" s="20">
        <v>-29</v>
      </c>
      <c r="B80" s="48">
        <f t="shared" si="8"/>
        <v>0.41796156596045814</v>
      </c>
      <c r="C80" s="38">
        <f t="shared" si="8"/>
        <v>0.4223222037574392</v>
      </c>
      <c r="D80" s="38">
        <f t="shared" si="8"/>
        <v>0.426724594250137</v>
      </c>
      <c r="E80" s="38">
        <f t="shared" si="8"/>
        <v>0.43116909985108937</v>
      </c>
      <c r="F80" s="38">
        <f t="shared" si="8"/>
        <v>0.4356560857767626</v>
      </c>
      <c r="G80" s="38">
        <f t="shared" si="8"/>
        <v>0.44018592006641644</v>
      </c>
      <c r="H80" s="38">
        <f t="shared" si="8"/>
        <v>0.4447589736010699</v>
      </c>
      <c r="I80" s="38">
        <f t="shared" si="8"/>
        <v>0.4493756201225768</v>
      </c>
      <c r="J80" s="38">
        <f t="shared" si="8"/>
        <v>0.45403623625280637</v>
      </c>
      <c r="K80" s="39">
        <f t="shared" si="8"/>
        <v>0.4587412015129329</v>
      </c>
      <c r="M80" s="20">
        <v>-29</v>
      </c>
      <c r="N80" s="48">
        <f t="shared" si="6"/>
        <v>0.5519174730281501</v>
      </c>
      <c r="O80" s="38">
        <v>0.4223222037574392</v>
      </c>
      <c r="P80" s="38">
        <v>0.426724594250137</v>
      </c>
      <c r="Q80" s="38">
        <v>0.43116909985108937</v>
      </c>
      <c r="R80" s="38">
        <v>0.4356560857767626</v>
      </c>
      <c r="S80" s="38">
        <v>0.44018592006641644</v>
      </c>
      <c r="T80" s="38">
        <v>0.4447589736010699</v>
      </c>
      <c r="U80" s="38">
        <v>0.4493756201225768</v>
      </c>
      <c r="V80" s="38">
        <v>0.45403623625280637</v>
      </c>
      <c r="W80" s="39">
        <v>0.4587412015129329</v>
      </c>
    </row>
    <row r="81" spans="1:23" ht="13.5" thickBot="1">
      <c r="A81" s="21">
        <v>-30</v>
      </c>
      <c r="B81" s="49">
        <f t="shared" si="8"/>
        <v>0.37657382306988396</v>
      </c>
      <c r="C81" s="40">
        <f t="shared" si="8"/>
        <v>0.38053626301123833</v>
      </c>
      <c r="D81" s="40">
        <f t="shared" si="8"/>
        <v>0.38453698166426326</v>
      </c>
      <c r="E81" s="40">
        <f t="shared" si="8"/>
        <v>0.38857631441662843</v>
      </c>
      <c r="F81" s="40">
        <f t="shared" si="8"/>
        <v>0.3926545992770391</v>
      </c>
      <c r="G81" s="40">
        <f t="shared" si="8"/>
        <v>0.39677217689306504</v>
      </c>
      <c r="H81" s="40">
        <f t="shared" si="8"/>
        <v>0.4009293905690689</v>
      </c>
      <c r="I81" s="40">
        <f t="shared" si="8"/>
        <v>0.4051265862842369</v>
      </c>
      <c r="J81" s="40">
        <f t="shared" si="8"/>
        <v>0.4093641127107124</v>
      </c>
      <c r="K81" s="41">
        <f t="shared" si="8"/>
        <v>0.41364232123183003</v>
      </c>
      <c r="M81" s="21">
        <v>-30</v>
      </c>
      <c r="N81" s="49">
        <f t="shared" si="6"/>
        <v>0.5019468210342388</v>
      </c>
      <c r="O81" s="40">
        <v>0.38053626301123833</v>
      </c>
      <c r="P81" s="40">
        <v>0.38453698166426326</v>
      </c>
      <c r="Q81" s="40">
        <v>0.38857631441662843</v>
      </c>
      <c r="R81" s="40">
        <v>0.3926545992770391</v>
      </c>
      <c r="S81" s="40">
        <v>0.39677217689306504</v>
      </c>
      <c r="T81" s="40">
        <v>0.4009293905690689</v>
      </c>
      <c r="U81" s="40">
        <v>0.4051265862842369</v>
      </c>
      <c r="V81" s="40">
        <v>0.4093641127107124</v>
      </c>
      <c r="W81" s="41">
        <v>0.41364232123183003</v>
      </c>
    </row>
    <row r="82" spans="1:11" ht="12.75">
      <c r="A82" s="68">
        <v>-31</v>
      </c>
      <c r="B82" s="67">
        <f t="shared" si="8"/>
        <v>0.3389828063638126</v>
      </c>
      <c r="C82" s="55">
        <f t="shared" si="8"/>
        <v>0.3425803414281214</v>
      </c>
      <c r="D82" s="55">
        <f t="shared" si="8"/>
        <v>0.3462129416339844</v>
      </c>
      <c r="E82" s="55">
        <f t="shared" si="8"/>
        <v>0.349880917117224</v>
      </c>
      <c r="F82" s="55">
        <f t="shared" si="8"/>
        <v>0.3535845804619044</v>
      </c>
      <c r="G82" s="55">
        <f t="shared" si="8"/>
        <v>0.3573242467171706</v>
      </c>
      <c r="H82" s="55">
        <f t="shared" si="8"/>
        <v>0.36110023341418085</v>
      </c>
      <c r="I82" s="55">
        <f t="shared" si="8"/>
        <v>0.36491286058314076</v>
      </c>
      <c r="J82" s="55">
        <f t="shared" si="8"/>
        <v>0.3687624507704322</v>
      </c>
      <c r="K82" s="56">
        <f t="shared" si="8"/>
        <v>0.37264932905584036</v>
      </c>
    </row>
    <row r="83" spans="1:11" ht="12.75">
      <c r="A83" s="20">
        <v>-32</v>
      </c>
      <c r="B83" s="32">
        <f t="shared" si="8"/>
        <v>0.304869525890318</v>
      </c>
      <c r="C83" s="33">
        <f t="shared" si="8"/>
        <v>0.3081329402428069</v>
      </c>
      <c r="D83" s="33">
        <f t="shared" si="8"/>
        <v>0.31142844939619185</v>
      </c>
      <c r="E83" s="33">
        <f t="shared" si="8"/>
        <v>0.3147563399089028</v>
      </c>
      <c r="F83" s="33">
        <f t="shared" si="8"/>
        <v>0.31811690062447673</v>
      </c>
      <c r="G83" s="33">
        <f t="shared" si="8"/>
        <v>0.32151042268744995</v>
      </c>
      <c r="H83" s="33">
        <f t="shared" si="8"/>
        <v>0.32493719955934197</v>
      </c>
      <c r="I83" s="33">
        <f t="shared" si="8"/>
        <v>0.32839752703473185</v>
      </c>
      <c r="J83" s="33">
        <f t="shared" si="8"/>
        <v>0.33189170325742906</v>
      </c>
      <c r="K83" s="34">
        <f t="shared" si="8"/>
        <v>0.33542002873673676</v>
      </c>
    </row>
    <row r="84" spans="1:11" ht="12.75">
      <c r="A84" s="20">
        <v>-33</v>
      </c>
      <c r="B84" s="32">
        <f aca="true" t="shared" si="9" ref="B84:K91">6.11*10^((9.5*($A84+B$50))/(265.5+$A84+B$50))</f>
        <v>0.27393915605823094</v>
      </c>
      <c r="C84" s="33">
        <f t="shared" si="9"/>
        <v>0.2768968915700568</v>
      </c>
      <c r="D84" s="33">
        <f t="shared" si="9"/>
        <v>0.27988397854889024</v>
      </c>
      <c r="E84" s="33">
        <f t="shared" si="9"/>
        <v>0.2829006815559787</v>
      </c>
      <c r="F84" s="33">
        <f t="shared" si="9"/>
        <v>0.28594726728377745</v>
      </c>
      <c r="G84" s="33">
        <f t="shared" si="9"/>
        <v>0.2890240045709348</v>
      </c>
      <c r="H84" s="33">
        <f t="shared" si="9"/>
        <v>0.29213116441736847</v>
      </c>
      <c r="I84" s="33">
        <f t="shared" si="9"/>
        <v>0.29526901999942873</v>
      </c>
      <c r="J84" s="33">
        <f t="shared" si="9"/>
        <v>0.2984378466851523</v>
      </c>
      <c r="K84" s="34">
        <f t="shared" si="9"/>
        <v>0.3016379220496055</v>
      </c>
    </row>
    <row r="85" spans="1:11" ht="12.75">
      <c r="A85" s="20">
        <v>-34</v>
      </c>
      <c r="B85" s="32">
        <f t="shared" si="9"/>
        <v>0.24591942239973574</v>
      </c>
      <c r="C85" s="33">
        <f t="shared" si="9"/>
        <v>0.24859773578457522</v>
      </c>
      <c r="D85" s="33">
        <f t="shared" si="9"/>
        <v>0.25130286900583243</v>
      </c>
      <c r="E85" s="33">
        <f t="shared" si="9"/>
        <v>0.25403506611774257</v>
      </c>
      <c r="F85" s="33">
        <f t="shared" si="9"/>
        <v>0.2567945731606667</v>
      </c>
      <c r="G85" s="33">
        <f t="shared" si="9"/>
        <v>0.25958163817521324</v>
      </c>
      <c r="H85" s="33">
        <f t="shared" si="9"/>
        <v>0.2623965112164461</v>
      </c>
      <c r="I85" s="33">
        <f t="shared" si="9"/>
        <v>0.2652394443681773</v>
      </c>
      <c r="J85" s="33">
        <f t="shared" si="9"/>
        <v>0.2681106917573443</v>
      </c>
      <c r="K85" s="34">
        <f t="shared" si="9"/>
        <v>0.2710105095684737</v>
      </c>
    </row>
    <row r="86" spans="1:11" ht="13.5" thickBot="1">
      <c r="A86" s="22">
        <v>-35</v>
      </c>
      <c r="B86" s="35">
        <f t="shared" si="9"/>
        <v>0.22055907984639014</v>
      </c>
      <c r="C86" s="36">
        <f t="shared" si="9"/>
        <v>0.22298219083311355</v>
      </c>
      <c r="D86" s="36">
        <f t="shared" si="9"/>
        <v>0.22542978730339336</v>
      </c>
      <c r="E86" s="36">
        <f t="shared" si="9"/>
        <v>0.22790209420865645</v>
      </c>
      <c r="F86" s="36">
        <f t="shared" si="9"/>
        <v>0.23039933834978968</v>
      </c>
      <c r="G86" s="36">
        <f t="shared" si="9"/>
        <v>0.23292174839043805</v>
      </c>
      <c r="H86" s="36">
        <f t="shared" si="9"/>
        <v>0.2354695548703848</v>
      </c>
      <c r="I86" s="36">
        <f t="shared" si="9"/>
        <v>0.23804299021901199</v>
      </c>
      <c r="J86" s="36">
        <f t="shared" si="9"/>
        <v>0.2406422887688425</v>
      </c>
      <c r="K86" s="37">
        <f t="shared" si="9"/>
        <v>0.24326768676916413</v>
      </c>
    </row>
    <row r="87" spans="1:11" ht="13.5" thickTop="1">
      <c r="A87" s="19">
        <v>-36</v>
      </c>
      <c r="B87" s="29">
        <f t="shared" si="9"/>
        <v>0.19762647839897377</v>
      </c>
      <c r="C87" s="30">
        <f t="shared" si="9"/>
        <v>0.19981670934678783</v>
      </c>
      <c r="D87" s="30">
        <f t="shared" si="9"/>
        <v>0.20202927511527397</v>
      </c>
      <c r="E87" s="30">
        <f t="shared" si="9"/>
        <v>0.20426438287524054</v>
      </c>
      <c r="F87" s="30">
        <f t="shared" si="9"/>
        <v>0.20652224151831766</v>
      </c>
      <c r="G87" s="30">
        <f t="shared" si="9"/>
        <v>0.20880306166946935</v>
      </c>
      <c r="H87" s="30">
        <f t="shared" si="9"/>
        <v>0.21110705569958446</v>
      </c>
      <c r="I87" s="30">
        <f t="shared" si="9"/>
        <v>0.21343443773814486</v>
      </c>
      <c r="J87" s="30">
        <f t="shared" si="9"/>
        <v>0.2157854236859689</v>
      </c>
      <c r="K87" s="31">
        <f t="shared" si="9"/>
        <v>0.21816023122803685</v>
      </c>
    </row>
    <row r="88" spans="1:11" ht="12.75">
      <c r="A88" s="20">
        <v>-37</v>
      </c>
      <c r="B88" s="32">
        <f t="shared" si="9"/>
        <v>0.1769082121952402</v>
      </c>
      <c r="C88" s="33">
        <f t="shared" si="9"/>
        <v>0.17888611954534597</v>
      </c>
      <c r="D88" s="33">
        <f t="shared" si="9"/>
        <v>0.18088438195443074</v>
      </c>
      <c r="E88" s="33">
        <f t="shared" si="9"/>
        <v>0.1829031900566915</v>
      </c>
      <c r="F88" s="33">
        <f t="shared" si="9"/>
        <v>0.18494273608615805</v>
      </c>
      <c r="G88" s="33">
        <f t="shared" si="9"/>
        <v>0.18700321388845645</v>
      </c>
      <c r="H88" s="33">
        <f t="shared" si="9"/>
        <v>0.18908481893264867</v>
      </c>
      <c r="I88" s="33">
        <f t="shared" si="9"/>
        <v>0.19118774832314397</v>
      </c>
      <c r="J88" s="33">
        <f t="shared" si="9"/>
        <v>0.1933122008116846</v>
      </c>
      <c r="K88" s="34">
        <f t="shared" si="9"/>
        <v>0.1954583768094067</v>
      </c>
    </row>
    <row r="89" spans="1:11" ht="12.75">
      <c r="A89" s="20">
        <v>-38</v>
      </c>
      <c r="B89" s="32">
        <f t="shared" si="9"/>
        <v>0.1582078481026902</v>
      </c>
      <c r="C89" s="33">
        <f t="shared" si="9"/>
        <v>0.15999234604822674</v>
      </c>
      <c r="D89" s="33">
        <f t="shared" si="9"/>
        <v>0.16179537816479492</v>
      </c>
      <c r="E89" s="33">
        <f t="shared" si="9"/>
        <v>0.16361711971951223</v>
      </c>
      <c r="F89" s="33">
        <f t="shared" si="9"/>
        <v>0.1654577474656233</v>
      </c>
      <c r="G89" s="33">
        <f t="shared" si="9"/>
        <v>0.16731743965355245</v>
      </c>
      <c r="H89" s="33">
        <f t="shared" si="9"/>
        <v>0.1691963760420264</v>
      </c>
      <c r="I89" s="33">
        <f t="shared" si="9"/>
        <v>0.17109473790926694</v>
      </c>
      <c r="J89" s="33">
        <f t="shared" si="9"/>
        <v>0.1730127080642529</v>
      </c>
      <c r="K89" s="34">
        <f t="shared" si="9"/>
        <v>0.17495047085805526</v>
      </c>
    </row>
    <row r="90" spans="1:11" ht="12.75">
      <c r="A90" s="20">
        <v>-39</v>
      </c>
      <c r="B90" s="32">
        <f t="shared" si="9"/>
        <v>0.14134473008572207</v>
      </c>
      <c r="C90" s="33">
        <f t="shared" si="9"/>
        <v>0.1429532068295865</v>
      </c>
      <c r="D90" s="33">
        <f t="shared" si="9"/>
        <v>0.14457854442776172</v>
      </c>
      <c r="E90" s="33">
        <f t="shared" si="9"/>
        <v>0.14622090387892836</v>
      </c>
      <c r="F90" s="33">
        <f t="shared" si="9"/>
        <v>0.14788044756112034</v>
      </c>
      <c r="G90" s="33">
        <f t="shared" si="9"/>
        <v>0.14955733924209957</v>
      </c>
      <c r="H90" s="33">
        <f t="shared" si="9"/>
        <v>0.15125174408979788</v>
      </c>
      <c r="I90" s="33">
        <f t="shared" si="9"/>
        <v>0.15296382868282501</v>
      </c>
      <c r="J90" s="33">
        <f t="shared" si="9"/>
        <v>0.1546937610210434</v>
      </c>
      <c r="K90" s="34">
        <f t="shared" si="9"/>
        <v>0.15644171053621095</v>
      </c>
    </row>
    <row r="91" spans="1:11" ht="13.5" thickBot="1">
      <c r="A91" s="21">
        <v>-40</v>
      </c>
      <c r="B91" s="60">
        <f t="shared" si="9"/>
        <v>0.12615285571783327</v>
      </c>
      <c r="C91" s="57">
        <f t="shared" si="9"/>
        <v>0.12760128267587936</v>
      </c>
      <c r="D91" s="57">
        <f t="shared" si="9"/>
        <v>0.12906503412993886</v>
      </c>
      <c r="E91" s="57">
        <f t="shared" si="9"/>
        <v>0.1305442578414775</v>
      </c>
      <c r="F91" s="57">
        <f t="shared" si="9"/>
        <v>0.13203910285112969</v>
      </c>
      <c r="G91" s="57">
        <f t="shared" si="9"/>
        <v>0.13354971948842942</v>
      </c>
      <c r="H91" s="57">
        <f t="shared" si="9"/>
        <v>0.13507625938160486</v>
      </c>
      <c r="I91" s="57">
        <f t="shared" si="9"/>
        <v>0.1366188754674357</v>
      </c>
      <c r="J91" s="57">
        <f t="shared" si="9"/>
        <v>0.13817772200117412</v>
      </c>
      <c r="K91" s="58">
        <f t="shared" si="9"/>
        <v>0.13975295456653059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 s="26" t="s">
        <v>5</v>
      </c>
    </row>
    <row r="2" ht="13.5" thickBot="1"/>
    <row r="3" spans="1:11" ht="13.5" thickBot="1">
      <c r="A3" s="18" t="s">
        <v>0</v>
      </c>
      <c r="B3" s="14">
        <v>0</v>
      </c>
      <c r="C3" s="12">
        <v>0.1</v>
      </c>
      <c r="D3" s="12">
        <v>0.2</v>
      </c>
      <c r="E3" s="12">
        <v>0.3</v>
      </c>
      <c r="F3" s="12">
        <v>0.4</v>
      </c>
      <c r="G3" s="12">
        <v>0.5</v>
      </c>
      <c r="H3" s="12">
        <v>0.6</v>
      </c>
      <c r="I3" s="12">
        <v>0.7</v>
      </c>
      <c r="J3" s="12">
        <v>0.8</v>
      </c>
      <c r="K3" s="13">
        <v>0.9</v>
      </c>
    </row>
    <row r="4" spans="1:11" ht="12.75">
      <c r="A4" s="19">
        <v>0</v>
      </c>
      <c r="B4" s="29">
        <f>217*('飽和水蒸気圧（hPa）'!B4/($A4+B$3+273.15))</f>
        <v>4.853999633900788</v>
      </c>
      <c r="C4" s="30">
        <f>217*('飽和水蒸気圧（hPa）'!C4/($A4+C$3+273.15))</f>
        <v>4.887648868678358</v>
      </c>
      <c r="D4" s="30">
        <f>217*('飽和水蒸気圧（hPa）'!D4/($A4+D$3+273.15))</f>
        <v>4.92150187995637</v>
      </c>
      <c r="E4" s="30">
        <f>217*('飽和水蒸気圧（hPa）'!E4/($A4+E$3+273.15))</f>
        <v>4.955559709893565</v>
      </c>
      <c r="F4" s="30">
        <f>217*('飽和水蒸気圧（hPa）'!F4/($A4+F$3+273.15))</f>
        <v>4.989823404890226</v>
      </c>
      <c r="G4" s="30">
        <f>217*('飽和水蒸気圧（hPa）'!G4/($A4+G$3+273.15))</f>
        <v>5.024294015600191</v>
      </c>
      <c r="H4" s="30">
        <f>217*('飽和水蒸気圧（hPa）'!H4/($A4+H$3+273.15))</f>
        <v>5.058972596942918</v>
      </c>
      <c r="I4" s="30">
        <f>217*('飽和水蒸気圧（hPa）'!I4/($A4+I$3+273.15))</f>
        <v>5.09386020811553</v>
      </c>
      <c r="J4" s="30">
        <f>217*('飽和水蒸気圧（hPa）'!J4/($A4+J$3+273.15))</f>
        <v>5.128957912604888</v>
      </c>
      <c r="K4" s="31">
        <f>217*('飽和水蒸気圧（hPa）'!K4/($A4+K$3+273.15))</f>
        <v>5.164266778199686</v>
      </c>
    </row>
    <row r="5" spans="1:11" ht="12.75">
      <c r="A5" s="20">
        <v>1</v>
      </c>
      <c r="B5" s="32">
        <f>217*('飽和水蒸気圧（hPa）'!B5/($A5+B$3+273.15))</f>
        <v>5.199787877002532</v>
      </c>
      <c r="C5" s="33">
        <f>217*('飽和水蒸気圧（hPa）'!C5/($A5+C$3+273.15))</f>
        <v>5.235522285442082</v>
      </c>
      <c r="D5" s="33">
        <f>217*('飽和水蒸気圧（hPa）'!D5/($A5+D$3+273.15))</f>
        <v>5.2714710842851495</v>
      </c>
      <c r="E5" s="33">
        <f>217*('飽和水蒸気圧（hPa）'!E5/($A5+E$3+273.15))</f>
        <v>5.307635358648843</v>
      </c>
      <c r="F5" s="33">
        <f>217*('飽和水蒸気圧（hPa）'!F5/($A5+F$3+273.15))</f>
        <v>5.344016198012734</v>
      </c>
      <c r="G5" s="33">
        <f>217*('飽和水蒸気圧（hPa）'!G5/($A5+G$3+273.15))</f>
        <v>5.380614696230995</v>
      </c>
      <c r="H5" s="33">
        <f>217*('飽和水蒸気圧（hPa）'!H5/($A5+H$3+273.15))</f>
        <v>5.417431951544608</v>
      </c>
      <c r="I5" s="33">
        <f>217*('飽和水蒸気圧（hPa）'!I5/($A5+I$3+273.15))</f>
        <v>5.454469066593528</v>
      </c>
      <c r="J5" s="33">
        <f>217*('飽和水蒸気圧（hPa）'!J5/($A5+J$3+273.15))</f>
        <v>5.491727148428899</v>
      </c>
      <c r="K5" s="34">
        <f>217*('飽和水蒸気圧（hPa）'!K5/($A5+K$3+273.15))</f>
        <v>5.529207308525272</v>
      </c>
    </row>
    <row r="6" spans="1:11" ht="12.75">
      <c r="A6" s="20">
        <v>2</v>
      </c>
      <c r="B6" s="32">
        <f>217*('飽和水蒸気圧（hPa）'!B6/($A6+B$3+273.15))</f>
        <v>5.566910662792828</v>
      </c>
      <c r="C6" s="33">
        <f>217*('飽和水蒸気圧（hPa）'!C6/($A6+C$3+273.15))</f>
        <v>5.604838331589621</v>
      </c>
      <c r="D6" s="33">
        <f>217*('飽和水蒸気圧（hPa）'!D6/($A6+D$3+273.15))</f>
        <v>5.642991439733835</v>
      </c>
      <c r="E6" s="33">
        <f>217*('飽和水蒸気圧（hPa）'!E6/($A6+E$3+273.15))</f>
        <v>5.6813711165160505</v>
      </c>
      <c r="F6" s="33">
        <f>217*('飽和水蒸気圧（hPa）'!F6/($A6+F$3+273.15))</f>
        <v>5.719978495711519</v>
      </c>
      <c r="G6" s="33">
        <f>217*('飽和水蒸気圧（hPa）'!G6/($A6+G$3+273.15))</f>
        <v>5.758814715592463</v>
      </c>
      <c r="H6" s="33">
        <f>217*('飽和水蒸気圧（hPa）'!H6/($A6+H$3+273.15))</f>
        <v>5.797880918940374</v>
      </c>
      <c r="I6" s="33">
        <f>217*('飽和水蒸気圧（hPa）'!I6/($A6+I$3+273.15))</f>
        <v>5.837178253058334</v>
      </c>
      <c r="J6" s="33">
        <f>217*('飽和水蒸気圧（hPa）'!J6/($A6+J$3+273.15))</f>
        <v>5.876707869783338</v>
      </c>
      <c r="K6" s="34">
        <f>217*('飽和水蒸気圧（hPa）'!K6/($A6+K$3+273.15))</f>
        <v>5.916470925498649</v>
      </c>
    </row>
    <row r="7" spans="1:11" ht="12.75">
      <c r="A7" s="20">
        <v>3</v>
      </c>
      <c r="B7" s="32">
        <f>217*('飽和水蒸気圧（hPa）'!B7/($A7+B$3+273.15))</f>
        <v>5.956468581146133</v>
      </c>
      <c r="C7" s="33">
        <f>217*('飽和水蒸気圧（hPa）'!C7/($A7+C$3+273.15))</f>
        <v>5.996702002238643</v>
      </c>
      <c r="D7" s="33">
        <f>217*('飽和水蒸気圧（hPa）'!D7/($A7+D$3+273.15))</f>
        <v>6.037172358872387</v>
      </c>
      <c r="E7" s="33">
        <f>217*('飽和水蒸気圧（hPa）'!E7/($A7+E$3+273.15))</f>
        <v>6.0778808257393155</v>
      </c>
      <c r="F7" s="33">
        <f>217*('飽和水蒸気圧（hPa）'!F7/($A7+F$3+273.15))</f>
        <v>6.118828582139537</v>
      </c>
      <c r="G7" s="33">
        <f>217*('飽和水蒸気圧（hPa）'!G7/($A7+G$3+273.15))</f>
        <v>6.160016811993716</v>
      </c>
      <c r="H7" s="33">
        <f>217*('飽和水蒸気圧（hPa）'!H7/($A7+H$3+273.15))</f>
        <v>6.201446703855512</v>
      </c>
      <c r="I7" s="33">
        <f>217*('飽和水蒸気圧（hPa）'!I7/($A7+I$3+273.15))</f>
        <v>6.243119450924014</v>
      </c>
      <c r="J7" s="33">
        <f>217*('飽和水蒸気圧（hPa）'!J7/($A7+J$3+273.15))</f>
        <v>6.285036251056179</v>
      </c>
      <c r="K7" s="34">
        <f>217*('飽和水蒸気圧（hPa）'!K7/($A7+K$3+273.15))</f>
        <v>6.327198306779316</v>
      </c>
    </row>
    <row r="8" spans="1:11" ht="12.75">
      <c r="A8" s="20">
        <v>4</v>
      </c>
      <c r="B8" s="32">
        <f>217*('飽和水蒸気圧（hPa）'!B8/($A8+B$3+273.15))</f>
        <v>6.369606825303532</v>
      </c>
      <c r="C8" s="33">
        <f>217*('飽和水蒸気圧（hPa）'!C8/($A8+C$3+273.15))</f>
        <v>6.412263018534244</v>
      </c>
      <c r="D8" s="33">
        <f>217*('飽和水蒸気圧（hPa）'!D8/($A8+D$3+273.15))</f>
        <v>6.455168103084655</v>
      </c>
      <c r="E8" s="33">
        <f>217*('飽和水蒸気圧（hPa）'!E8/($A8+E$3+273.15))</f>
        <v>6.498323300288267</v>
      </c>
      <c r="F8" s="33">
        <f>217*('飽和水蒸気圧（hPa）'!F8/($A8+F$3+273.15))</f>
        <v>6.541729836211412</v>
      </c>
      <c r="G8" s="33">
        <f>217*('飽和水蒸気圧（hPa）'!G8/($A8+G$3+273.15))</f>
        <v>6.585388941665759</v>
      </c>
      <c r="H8" s="33">
        <f>217*('飽和水蒸気圧（hPa）'!H8/($A8+H$3+273.15))</f>
        <v>6.62930185222088</v>
      </c>
      <c r="I8" s="33">
        <f>217*('飽和水蒸気圧（hPa）'!I8/($A8+I$3+273.15))</f>
        <v>6.673469808216793</v>
      </c>
      <c r="J8" s="33">
        <f>217*('飽和水蒸気圧（hPa）'!J8/($A8+J$3+273.15))</f>
        <v>6.717894054776518</v>
      </c>
      <c r="K8" s="34">
        <f>217*('飽和水蒸気圧（hPa）'!K8/($A8+K$3+273.15))</f>
        <v>6.762575841818671</v>
      </c>
    </row>
    <row r="9" spans="1:11" ht="13.5" thickBot="1">
      <c r="A9" s="22">
        <v>5</v>
      </c>
      <c r="B9" s="35">
        <f>217*('飽和水蒸気圧（hPa）'!B9/($A9+B$3+273.15))</f>
        <v>6.80751642407003</v>
      </c>
      <c r="C9" s="36">
        <f>217*('飽和水蒸気圧（hPa）'!C9/($A9+C$3+273.15))</f>
        <v>6.852717061078157</v>
      </c>
      <c r="D9" s="36">
        <f>217*('飽和水蒸気圧（hPa）'!D9/($A9+D$3+273.15))</f>
        <v>6.898179017223984</v>
      </c>
      <c r="E9" s="36">
        <f>217*('飽和水蒸気圧（hPa）'!E9/($A9+E$3+273.15))</f>
        <v>6.943903561734438</v>
      </c>
      <c r="F9" s="36">
        <f>217*('飽和水蒸気圧（hPa）'!F9/($A9+F$3+273.15))</f>
        <v>6.989891968695089</v>
      </c>
      <c r="G9" s="36">
        <f>217*('飽和水蒸気圧（hPa）'!G9/($A9+G$3+273.15))</f>
        <v>7.036145517062765</v>
      </c>
      <c r="H9" s="36">
        <f>217*('飽和水蒸気圧（hPa）'!H9/($A9+H$3+273.15))</f>
        <v>7.082665490678224</v>
      </c>
      <c r="I9" s="36">
        <f>217*('飽和水蒸気圧（hPa）'!I9/($A9+I$3+273.15))</f>
        <v>7.129453178278806</v>
      </c>
      <c r="J9" s="36">
        <f>217*('飽和水蒸気圧（hPa）'!J9/($A9+J$3+273.15))</f>
        <v>7.17650987351111</v>
      </c>
      <c r="K9" s="37">
        <f>217*('飽和水蒸気圧（hPa）'!K9/($A9+K$3+273.15))</f>
        <v>7.223836874943679</v>
      </c>
    </row>
    <row r="10" spans="1:11" ht="13.5" thickTop="1">
      <c r="A10" s="19">
        <v>6</v>
      </c>
      <c r="B10" s="29">
        <f>217*('飽和水蒸気圧（hPa）'!B10/($A10+B$3+273.15))</f>
        <v>7.271435486079691</v>
      </c>
      <c r="C10" s="30">
        <f>217*('飽和水蒸気圧（hPa）'!C10/($A10+C$3+273.15))</f>
        <v>7.319307015369668</v>
      </c>
      <c r="D10" s="30">
        <f>217*('飽和水蒸気圧（hPa）'!D10/($A10+D$3+273.15))</f>
        <v>7.3674527762241935</v>
      </c>
      <c r="E10" s="30">
        <f>217*('飽和水蒸気圧（hPa）'!E10/($A10+E$3+273.15))</f>
        <v>7.415874087026623</v>
      </c>
      <c r="F10" s="30">
        <f>217*('飽和水蒸気圧（hPa）'!F10/($A10+F$3+273.15))</f>
        <v>7.4645722711458395</v>
      </c>
      <c r="G10" s="30">
        <f>217*('飽和水蒸気圧（hPa）'!G10/($A10+G$3+273.15))</f>
        <v>7.513548656948984</v>
      </c>
      <c r="H10" s="30">
        <f>217*('飽和水蒸気圧（hPa）'!H10/($A10+H$3+273.15))</f>
        <v>7.5628045778142265</v>
      </c>
      <c r="I10" s="30">
        <f>217*('飽和水蒸気圧（hPa）'!I10/($A10+I$3+273.15))</f>
        <v>7.612341372143518</v>
      </c>
      <c r="J10" s="30">
        <f>217*('飽和水蒸気圧（hPa）'!J10/($A10+J$3+273.15))</f>
        <v>7.662160383375374</v>
      </c>
      <c r="K10" s="31">
        <f>217*('飽和水蒸気圧（hPa）'!K10/($A10+K$3+273.15))</f>
        <v>7.7122629599976635</v>
      </c>
    </row>
    <row r="11" spans="1:11" ht="12.75">
      <c r="A11" s="20">
        <v>7</v>
      </c>
      <c r="B11" s="32">
        <f>217*('飽和水蒸気圧（hPa）'!B11/($A11+B$3+273.15))</f>
        <v>7.762650455560391</v>
      </c>
      <c r="C11" s="33">
        <f>217*('飽和水蒸気圧（hPa）'!C11/($A11+C$3+273.15))</f>
        <v>7.813324228688525</v>
      </c>
      <c r="D11" s="33">
        <f>217*('飽和水蒸気圧（hPa）'!D11/($A11+D$3+273.15))</f>
        <v>7.864285643094795</v>
      </c>
      <c r="E11" s="33">
        <f>217*('飽和水蒸気圧（hPa）'!E11/($A11+E$3+273.15))</f>
        <v>7.91553606759252</v>
      </c>
      <c r="F11" s="33">
        <f>217*('飽和水蒸気圧（hPa）'!F11/($A11+F$3+273.15))</f>
        <v>7.967076876108458</v>
      </c>
      <c r="G11" s="33">
        <f>217*('飽和水蒸気圧（hPa）'!G11/($A11+G$3+273.15))</f>
        <v>8.018909447695627</v>
      </c>
      <c r="H11" s="33">
        <f>217*('飽和水蒸気圧（hPa）'!H11/($A11+H$3+273.15))</f>
        <v>8.071035166546183</v>
      </c>
      <c r="I11" s="33">
        <f>217*('飽和水蒸気圧（hPa）'!I11/($A11+I$3+273.15))</f>
        <v>8.123455422004264</v>
      </c>
      <c r="J11" s="33">
        <f>217*('飽和水蒸気圧（hPa）'!J11/($A11+J$3+273.15))</f>
        <v>8.176171608578873</v>
      </c>
      <c r="K11" s="34">
        <f>217*('飽和水蒸気圧（hPa）'!K11/($A11+K$3+273.15))</f>
        <v>8.229185125956764</v>
      </c>
    </row>
    <row r="12" spans="1:11" ht="12.75">
      <c r="A12" s="20">
        <v>8</v>
      </c>
      <c r="B12" s="32">
        <f>217*('飽和水蒸気圧（hPa）'!B12/($A12+B$3+273.15))</f>
        <v>8.282497379015325</v>
      </c>
      <c r="C12" s="33">
        <f>217*('飽和水蒸気圧（hPa）'!C12/($A12+C$3+273.15))</f>
        <v>8.336109777835485</v>
      </c>
      <c r="D12" s="33">
        <f>217*('飽和水蒸気圧（hPa）'!D12/($A12+D$3+273.15))</f>
        <v>8.390023737714618</v>
      </c>
      <c r="E12" s="33">
        <f>217*('飽和水蒸気圧（hPa）'!E12/($A12+E$3+273.15))</f>
        <v>8.44424067917947</v>
      </c>
      <c r="F12" s="33">
        <f>217*('飽和水蒸気圧（hPa）'!F12/($A12+F$3+273.15))</f>
        <v>8.49876202799908</v>
      </c>
      <c r="G12" s="33">
        <f>217*('飽和水蒸気圧（hPa）'!G12/($A12+G$3+273.15))</f>
        <v>8.553589215197722</v>
      </c>
      <c r="H12" s="33">
        <f>217*('飽和水蒸気圧（hPa）'!H12/($A12+H$3+273.15))</f>
        <v>8.608723677067845</v>
      </c>
      <c r="I12" s="33">
        <f>217*('飽和水蒸気圧（hPa）'!I12/($A12+I$3+273.15))</f>
        <v>8.664166855183042</v>
      </c>
      <c r="J12" s="33">
        <f>217*('飽和水蒸気圧（hPa）'!J12/($A12+J$3+273.15))</f>
        <v>8.719920196410996</v>
      </c>
      <c r="K12" s="34">
        <f>217*('飽和水蒸気圧（hPa）'!K12/($A12+K$3+273.15))</f>
        <v>8.77598515292646</v>
      </c>
    </row>
    <row r="13" spans="1:11" ht="12.75">
      <c r="A13" s="20">
        <v>9</v>
      </c>
      <c r="B13" s="32">
        <f>217*('飽和水蒸気圧（hPa）'!B13/($A13+B$3+273.15))</f>
        <v>8.83236318222424</v>
      </c>
      <c r="C13" s="33">
        <f>217*('飽和水蒸気圧（hPa）'!C13/($A13+C$3+273.15))</f>
        <v>8.889055747132186</v>
      </c>
      <c r="D13" s="33">
        <f>217*('飽和水蒸気圧（hPa）'!D13/($A13+D$3+273.15))</f>
        <v>8.946064315824183</v>
      </c>
      <c r="E13" s="33">
        <f>217*('飽和水蒸気圧（hPa）'!E13/($A13+E$3+273.15))</f>
        <v>9.003390361833159</v>
      </c>
      <c r="F13" s="33">
        <f>217*('飽和水蒸気圧（hPa）'!F13/($A13+F$3+273.15))</f>
        <v>9.061035364064107</v>
      </c>
      <c r="G13" s="33">
        <f>217*('飽和水蒸気圧（hPa）'!G13/($A13+G$3+273.15))</f>
        <v>9.119000806807106</v>
      </c>
      <c r="H13" s="33">
        <f>217*('飽和水蒸気圧（hPa）'!H13/($A13+H$3+273.15))</f>
        <v>9.177288179750343</v>
      </c>
      <c r="I13" s="33">
        <f>217*('飽和水蒸気圧（hPa）'!I13/($A13+I$3+273.15))</f>
        <v>9.235898977993166</v>
      </c>
      <c r="J13" s="33">
        <f>217*('飽和水蒸気圧（hPa）'!J13/($A13+J$3+273.15))</f>
        <v>9.294834702059122</v>
      </c>
      <c r="K13" s="34">
        <f>217*('飽和水蒸気圧（hPa）'!K13/($A13+K$3+273.15))</f>
        <v>9.354096857909019</v>
      </c>
    </row>
    <row r="14" spans="1:11" ht="13.5" thickBot="1">
      <c r="A14" s="21">
        <v>10</v>
      </c>
      <c r="B14" s="60">
        <f>217*('飽和水蒸気圧（hPa）'!B14/($A14+B$3+273.15))</f>
        <v>9.413686956953983</v>
      </c>
      <c r="C14" s="57">
        <f>217*('飽和水蒸気圧（hPa）'!C14/($A14+C$3+273.15))</f>
        <v>9.473606516068546</v>
      </c>
      <c r="D14" s="57">
        <f>217*('飽和水蒸気圧（hPa）'!D14/($A14+D$3+273.15))</f>
        <v>9.5338570576037</v>
      </c>
      <c r="E14" s="57">
        <f>217*('飽和水蒸気圧（hPa）'!E14/($A14+E$3+273.15))</f>
        <v>9.594440109400008</v>
      </c>
      <c r="F14" s="57">
        <f>217*('飽和水蒸気圧（hPa）'!F14/($A14+F$3+273.15))</f>
        <v>9.655357204800692</v>
      </c>
      <c r="G14" s="57">
        <f>217*('飽和水蒸気圧（hPa）'!G14/($A14+G$3+273.15))</f>
        <v>9.71660988266472</v>
      </c>
      <c r="H14" s="57">
        <f>217*('飽和水蒸気圧（hPa）'!H14/($A14+H$3+273.15))</f>
        <v>9.778199687379951</v>
      </c>
      <c r="I14" s="57">
        <f>217*('飽和水蒸気圧（hPa）'!I14/($A14+I$3+273.15))</f>
        <v>9.840128168876221</v>
      </c>
      <c r="J14" s="57">
        <f>217*('飽和水蒸気圧（hPa）'!J14/($A14+J$3+273.15))</f>
        <v>9.902396882638474</v>
      </c>
      <c r="K14" s="58">
        <f>217*('飽和水蒸気圧（hPa）'!K14/($A14+K$3+273.15))</f>
        <v>9.965007389719919</v>
      </c>
    </row>
    <row r="15" spans="1:11" ht="12.75">
      <c r="A15" s="19">
        <v>11</v>
      </c>
      <c r="B15" s="15">
        <f>217*('飽和水蒸気圧（hPa）'!B15/($A15+B$3+273.15))</f>
        <v>10.027961256755132</v>
      </c>
      <c r="C15" s="10">
        <f>217*('飽和水蒸気圧（hPa）'!C15/($A15+C$3+273.15))</f>
        <v>10.09126005597325</v>
      </c>
      <c r="D15" s="10">
        <f>217*('飽和水蒸気圧（hPa）'!D15/($A15+D$3+273.15))</f>
        <v>10.154905365211073</v>
      </c>
      <c r="E15" s="10">
        <f>217*('飽和水蒸気圧（hPa）'!E15/($A15+E$3+273.15))</f>
        <v>10.218898767926273</v>
      </c>
      <c r="F15" s="10">
        <f>217*('飽和水蒸気圧（hPa）'!F15/($A15+F$3+273.15))</f>
        <v>10.283241853210535</v>
      </c>
      <c r="G15" s="10">
        <f>217*('飽和水蒸気圧（hPa）'!G15/($A15+G$3+273.15))</f>
        <v>10.347936215802743</v>
      </c>
      <c r="H15" s="10">
        <f>217*('飽和水蒸気圧（hPa）'!H15/($A15+H$3+273.15))</f>
        <v>10.412983456102163</v>
      </c>
      <c r="I15" s="10">
        <f>217*('飽和水蒸気圧（hPa）'!I15/($A15+I$3+273.15))</f>
        <v>10.478385180181629</v>
      </c>
      <c r="J15" s="10">
        <f>217*('飽和水蒸気圧（hPa）'!J15/($A15+J$3+273.15))</f>
        <v>10.544142999800743</v>
      </c>
      <c r="K15" s="11">
        <f>217*('飽和水蒸気圧（hPa）'!K15/($A15+K$3+273.15))</f>
        <v>10.610258532419078</v>
      </c>
    </row>
    <row r="16" spans="1:11" ht="12.75">
      <c r="A16" s="20">
        <v>12</v>
      </c>
      <c r="B16" s="16">
        <f>217*('飽和水蒸気圧（hPa）'!B16/($A16+B$3+273.15))</f>
        <v>10.676733401209388</v>
      </c>
      <c r="C16" s="2">
        <f>217*('飽和水蒸気圧（hPa）'!C16/($A16+C$3+273.15))</f>
        <v>10.743569235070824</v>
      </c>
      <c r="D16" s="2">
        <f>217*('飽和水蒸気圧（hPa）'!D16/($A16+D$3+273.15))</f>
        <v>10.810767668642166</v>
      </c>
      <c r="E16" s="2">
        <f>217*('飽和水蒸気圧（hPa）'!E16/($A16+E$3+273.15))</f>
        <v>10.87833034231503</v>
      </c>
      <c r="F16" s="2">
        <f>217*('飽和水蒸気圧（hPa）'!F16/($A16+F$3+273.15))</f>
        <v>10.946258902247129</v>
      </c>
      <c r="G16" s="2">
        <f>217*('飽和水蒸気圧（hPa）'!G16/($A16+G$3+273.15))</f>
        <v>11.014555000375506</v>
      </c>
      <c r="H16" s="2">
        <f>217*('飽和水蒸気圧（hPa）'!H16/($A16+H$3+273.15))</f>
        <v>11.08322029442978</v>
      </c>
      <c r="I16" s="2">
        <f>217*('飽和水蒸気圧（hPa）'!I16/($A16+I$3+273.15))</f>
        <v>11.152256447945403</v>
      </c>
      <c r="J16" s="2">
        <f>217*('飽和水蒸気圧（hPa）'!J16/($A16+J$3+273.15))</f>
        <v>11.221665130276921</v>
      </c>
      <c r="K16" s="5">
        <f>217*('飽和水蒸気圧（hPa）'!K16/($A16+K$3+273.15))</f>
        <v>11.291448016611254</v>
      </c>
    </row>
    <row r="17" spans="1:11" ht="12.75">
      <c r="A17" s="20">
        <v>13</v>
      </c>
      <c r="B17" s="16">
        <f>217*('飽和水蒸気圧（hPa）'!B17/($A17+B$3+273.15))</f>
        <v>11.361606787980937</v>
      </c>
      <c r="C17" s="2">
        <f>217*('飽和水蒸気圧（hPa）'!C17/($A17+C$3+273.15))</f>
        <v>11.432143131277435</v>
      </c>
      <c r="D17" s="2">
        <f>217*('飽和水蒸気圧（hPa）'!D17/($A17+D$3+273.15))</f>
        <v>11.50305873926441</v>
      </c>
      <c r="E17" s="2">
        <f>217*('飽和水蒸気圧（hPa）'!E17/($A17+E$3+273.15))</f>
        <v>11.574355310591015</v>
      </c>
      <c r="F17" s="2">
        <f>217*('飽和水蒸気圧（hPa）'!F17/($A17+F$3+273.15))</f>
        <v>11.646034549805185</v>
      </c>
      <c r="G17" s="2">
        <f>217*('飽和水蒸気圧（hPa）'!G17/($A17+G$3+273.15))</f>
        <v>11.718098167366952</v>
      </c>
      <c r="H17" s="2">
        <f>217*('飽和水蒸気圧（hPa）'!H17/($A17+H$3+273.15))</f>
        <v>11.790547879661744</v>
      </c>
      <c r="I17" s="2">
        <f>217*('飽和水蒸気圧（hPa）'!I17/($A17+I$3+273.15))</f>
        <v>11.8633854090137</v>
      </c>
      <c r="J17" s="2">
        <f>217*('飽和水蒸気圧（hPa）'!J17/($A17+J$3+273.15))</f>
        <v>11.936612483698983</v>
      </c>
      <c r="K17" s="5">
        <f>217*('飽和水蒸気圧（hPa）'!K17/($A17+K$3+273.15))</f>
        <v>12.010230837959122</v>
      </c>
    </row>
    <row r="18" spans="1:11" ht="12.75">
      <c r="A18" s="20">
        <v>14</v>
      </c>
      <c r="B18" s="16">
        <f>217*('飽和水蒸気圧（hPa）'!B18/($A18+B$3+273.15))</f>
        <v>12.084242212014319</v>
      </c>
      <c r="C18" s="2">
        <f>217*('飽和水蒸気圧（hPa）'!C18/($A18+C$3+273.15))</f>
        <v>12.158648352076806</v>
      </c>
      <c r="D18" s="2">
        <f>217*('飽和水蒸気圧（hPa）'!D18/($A18+D$3+273.15))</f>
        <v>12.233451010364167</v>
      </c>
      <c r="E18" s="2">
        <f>217*('飽和水蒸気圧（hPa）'!E18/($A18+E$3+273.15))</f>
        <v>12.308651945112683</v>
      </c>
      <c r="F18" s="2">
        <f>217*('飽和水蒸気圧（hPa）'!F18/($A18+F$3+273.15))</f>
        <v>12.38425292059071</v>
      </c>
      <c r="G18" s="2">
        <f>217*('飽和水蒸気圧（hPa）'!G18/($A18+G$3+273.15))</f>
        <v>12.460255707111996</v>
      </c>
      <c r="H18" s="2">
        <f>217*('飽和水蒸気圧（hPa）'!H18/($A18+H$3+273.15))</f>
        <v>12.536662081049068</v>
      </c>
      <c r="I18" s="2">
        <f>217*('飽和水蒸気圧（hPa）'!I18/($A18+I$3+273.15))</f>
        <v>12.613473824846587</v>
      </c>
      <c r="J18" s="2">
        <f>217*('飽和水蒸気圧（hPa）'!J18/($A18+J$3+273.15))</f>
        <v>12.69069272703471</v>
      </c>
      <c r="K18" s="5">
        <f>217*('飽和水蒸気圧（hPa）'!K18/($A18+K$3+273.15))</f>
        <v>12.768320582242486</v>
      </c>
    </row>
    <row r="19" spans="1:11" ht="13.5" thickBot="1">
      <c r="A19" s="22">
        <v>15</v>
      </c>
      <c r="B19" s="23">
        <f>217*('飽和水蒸気圧（hPa）'!B19/($A19+B$3+273.15))</f>
        <v>12.846359191211214</v>
      </c>
      <c r="C19" s="24">
        <f>217*('飽和水蒸気圧（hPa）'!C19/($A19+C$3+273.15))</f>
        <v>12.924810360807836</v>
      </c>
      <c r="D19" s="24">
        <f>217*('飽和水蒸気圧（hPa）'!D19/($A19+D$3+273.15))</f>
        <v>13.003675904038333</v>
      </c>
      <c r="E19" s="24">
        <f>217*('飽和水蒸気圧（hPa）'!E19/($A19+E$3+273.15))</f>
        <v>13.082957640061089</v>
      </c>
      <c r="F19" s="24">
        <f>217*('飽和水蒸気圧（hPa）'!F19/($A19+F$3+273.15))</f>
        <v>13.162657394200336</v>
      </c>
      <c r="G19" s="24">
        <f>217*('飽和水蒸気圧（hPa）'!G19/($A19+G$3+273.15))</f>
        <v>13.242776997959494</v>
      </c>
      <c r="H19" s="24">
        <f>217*('飽和水蒸気圧（hPa）'!H19/($A19+H$3+273.15))</f>
        <v>13.323318289034637</v>
      </c>
      <c r="I19" s="24">
        <f>217*('飽和水蒸気圧（hPa）'!I19/($A19+I$3+273.15))</f>
        <v>13.404283111327858</v>
      </c>
      <c r="J19" s="24">
        <f>217*('飽和水蒸気圧（hPa）'!J19/($A19+J$3+273.15))</f>
        <v>13.485673314960714</v>
      </c>
      <c r="K19" s="25">
        <f>217*('飽和水蒸気圧（hPa）'!K19/($A19+K$3+273.15))</f>
        <v>13.567490756287611</v>
      </c>
    </row>
    <row r="20" spans="1:11" ht="13.5" thickTop="1">
      <c r="A20" s="19">
        <v>16</v>
      </c>
      <c r="B20" s="15">
        <f>217*('飽和水蒸気圧（hPa）'!B20/($A20+B$3+273.15))</f>
        <v>13.649737297909256</v>
      </c>
      <c r="C20" s="10">
        <f>217*('飽和水蒸気圧（hPa）'!C20/($A20+C$3+273.15))</f>
        <v>13.732414808686073</v>
      </c>
      <c r="D20" s="10">
        <f>217*('飽和水蒸気圧（hPa）'!D20/($A20+D$3+273.15))</f>
        <v>13.815525163751627</v>
      </c>
      <c r="E20" s="10">
        <f>217*('飽和水蒸気圧（hPa）'!E20/($A20+E$3+273.15))</f>
        <v>13.899070244526037</v>
      </c>
      <c r="F20" s="10">
        <f>217*('飽和水蒸気圧（hPa）'!F20/($A20+F$3+273.15))</f>
        <v>13.98305193872948</v>
      </c>
      <c r="G20" s="10">
        <f>217*('飽和水蒸気圧（hPa）'!G20/($A20+G$3+273.15))</f>
        <v>14.067472140395543</v>
      </c>
      <c r="H20" s="10">
        <f>217*('飽和水蒸気圧（hPa）'!H20/($A20+H$3+273.15))</f>
        <v>14.152332749884746</v>
      </c>
      <c r="I20" s="10">
        <f>217*('飽和水蒸気圧（hPa）'!I20/($A20+I$3+273.15))</f>
        <v>14.237635673897918</v>
      </c>
      <c r="J20" s="10">
        <f>217*('飽和水蒸気圧（hPa）'!J20/($A20+J$3+273.15))</f>
        <v>14.323382825489707</v>
      </c>
      <c r="K20" s="11">
        <f>217*('飽和水蒸気圧（hPa）'!K20/($A20+K$3+273.15))</f>
        <v>14.409576124082006</v>
      </c>
    </row>
    <row r="21" spans="1:11" ht="12.75">
      <c r="A21" s="20">
        <v>17</v>
      </c>
      <c r="B21" s="16">
        <f>217*('飽和水蒸気圧（hPa）'!B21/($A21+B$3+273.15))</f>
        <v>14.496217495477413</v>
      </c>
      <c r="C21" s="2">
        <f>217*('飽和水蒸気圧（hPa）'!C21/($A21+C$3+273.15))</f>
        <v>14.583308871872683</v>
      </c>
      <c r="D21" s="2">
        <f>217*('飽和水蒸気圧（hPa）'!D21/($A21+D$3+273.15))</f>
        <v>14.670852191872218</v>
      </c>
      <c r="E21" s="2">
        <f>217*('飽和水蒸気圧（hPa）'!E21/($A21+E$3+273.15))</f>
        <v>14.75884940050149</v>
      </c>
      <c r="F21" s="2">
        <f>217*('飽和水蒸気圧（hPa）'!F21/($A21+F$3+273.15))</f>
        <v>14.847302449220571</v>
      </c>
      <c r="G21" s="2">
        <f>217*('飽和水蒸気圧（hPa）'!G21/($A21+G$3+273.15))</f>
        <v>14.936213295937522</v>
      </c>
      <c r="H21" s="2">
        <f>217*('飽和水蒸気圧（hPa）'!H21/($A21+H$3+273.15))</f>
        <v>15.025583905021971</v>
      </c>
      <c r="I21" s="2">
        <f>217*('飽和水蒸気圧（hPa）'!I21/($A21+I$3+273.15))</f>
        <v>15.1154162473185</v>
      </c>
      <c r="J21" s="2">
        <f>217*('飽和水蒸気圧（hPa）'!J21/($A21+J$3+273.15))</f>
        <v>15.205712300160155</v>
      </c>
      <c r="K21" s="5">
        <f>217*('飽和水蒸気圧（hPa）'!K21/($A21+K$3+273.15))</f>
        <v>15.296474047381974</v>
      </c>
    </row>
    <row r="22" spans="1:11" ht="12.75">
      <c r="A22" s="20">
        <v>18</v>
      </c>
      <c r="B22" s="16">
        <f>217*('飽和水蒸気圧（hPa）'!B22/($A22+B$3+273.15))</f>
        <v>15.387703479334391</v>
      </c>
      <c r="C22" s="2">
        <f>217*('飽和水蒸気圧（hPa）'!C22/($A22+C$3+273.15))</f>
        <v>15.479402592896799</v>
      </c>
      <c r="D22" s="2">
        <f>217*('飽和水蒸気圧（hPa）'!D22/($A22+D$3+273.15))</f>
        <v>15.57157339149098</v>
      </c>
      <c r="E22" s="2">
        <f>217*('飽和水蒸気圧（hPa）'!E22/($A22+E$3+273.15))</f>
        <v>15.664217885094647</v>
      </c>
      <c r="F22" s="2">
        <f>217*('飽和水蒸気圧（hPa）'!F22/($A22+F$3+273.15))</f>
        <v>15.757338090254907</v>
      </c>
      <c r="G22" s="2">
        <f>217*('飽和水蒸気圧（hPa）'!G22/($A22+G$3+273.15))</f>
        <v>15.850936030101762</v>
      </c>
      <c r="H22" s="2">
        <f>217*('飽和水蒸気圧（hPa）'!H22/($A22+H$3+273.15))</f>
        <v>15.945013734361634</v>
      </c>
      <c r="I22" s="2">
        <f>217*('飽和水蒸気圧（hPa）'!I22/($A22+I$3+273.15))</f>
        <v>16.039573239370835</v>
      </c>
      <c r="J22" s="2">
        <f>217*('飽和水蒸気圧（hPa）'!J22/($A22+J$3+273.15))</f>
        <v>16.134616588089063</v>
      </c>
      <c r="K22" s="5">
        <f>217*('飽和水蒸気圧（hPa）'!K22/($A22+K$3+273.15))</f>
        <v>16.230145830112964</v>
      </c>
    </row>
    <row r="23" spans="1:11" ht="12.75">
      <c r="A23" s="20">
        <v>19</v>
      </c>
      <c r="B23" s="16">
        <f>217*('飽和水蒸気圧（hPa）'!B23/($A23+B$3+273.15))</f>
        <v>16.326163021689563</v>
      </c>
      <c r="C23" s="2">
        <f>217*('飽和水蒸気圧（hPa）'!C23/($A23+C$3+273.15))</f>
        <v>16.422670225729835</v>
      </c>
      <c r="D23" s="2">
        <f>217*('飽和水蒸気圧（hPa）'!D23/($A23+D$3+273.15))</f>
        <v>16.519669511822173</v>
      </c>
      <c r="E23" s="2">
        <f>217*('飽和水蒸気圧（hPa）'!E23/($A23+E$3+273.15))</f>
        <v>16.617162956245927</v>
      </c>
      <c r="F23" s="2">
        <f>217*('飽和水蒸気圧（hPa）'!F23/($A23+F$3+273.15))</f>
        <v>16.715152641984897</v>
      </c>
      <c r="G23" s="2">
        <f>217*('飽和水蒸気圧（hPa）'!G23/($A23+G$3+273.15))</f>
        <v>16.813640658740866</v>
      </c>
      <c r="H23" s="2">
        <f>217*('飽和水蒸気圧（hPa）'!H23/($A23+H$3+273.15))</f>
        <v>16.91262910294709</v>
      </c>
      <c r="I23" s="2">
        <f>217*('飽和水蒸気圧（hPa）'!I23/($A23+I$3+273.15))</f>
        <v>17.012120077781866</v>
      </c>
      <c r="J23" s="2">
        <f>217*('飽和水蒸気圧（hPa）'!J23/($A23+J$3+273.15))</f>
        <v>17.11211569318198</v>
      </c>
      <c r="K23" s="5">
        <f>217*('飽和水蒸気圧（hPa）'!K23/($A23+K$3+273.15))</f>
        <v>17.212618065856287</v>
      </c>
    </row>
    <row r="24" spans="1:11" ht="13.5" thickBot="1">
      <c r="A24" s="21">
        <v>20</v>
      </c>
      <c r="B24" s="17">
        <f>217*('飽和水蒸気圧（hPa）'!B24/($A24+B$3+273.15))</f>
        <v>17.313629319299192</v>
      </c>
      <c r="C24" s="7">
        <f>217*('飽和水蒸気圧（hPa）'!C24/($A24+C$3+273.15))</f>
        <v>17.415151583804196</v>
      </c>
      <c r="D24" s="7">
        <f>217*('飽和水蒸気圧（hPa）'!D24/($A24+D$3+273.15))</f>
        <v>17.51718699647742</v>
      </c>
      <c r="E24" s="7">
        <f>217*('飽和水蒸気圧（hPa）'!E24/($A24+E$3+273.15))</f>
        <v>17.619737701251097</v>
      </c>
      <c r="F24" s="7">
        <f>217*('飽和水蒸気圧（hPa）'!F24/($A24+F$3+273.15))</f>
        <v>17.722805848897146</v>
      </c>
      <c r="G24" s="7">
        <f>217*('飽和水蒸気圧（hPa）'!G24/($A24+G$3+273.15))</f>
        <v>17.82639359704064</v>
      </c>
      <c r="H24" s="7">
        <f>217*('飽和水蒸気圧（hPa）'!H24/($A24+H$3+273.15))</f>
        <v>17.93050311017338</v>
      </c>
      <c r="I24" s="7">
        <f>217*('飽和水蒸気圧（hPa）'!I24/($A24+I$3+273.15))</f>
        <v>18.035136559667414</v>
      </c>
      <c r="J24" s="7">
        <f>217*('飽和水蒸気圧（hPa）'!J24/($A24+J$3+273.15))</f>
        <v>18.140296123788517</v>
      </c>
      <c r="K24" s="8">
        <f>217*('飽和水蒸気圧（hPa）'!K24/($A24+K$3+273.15))</f>
        <v>18.245983987709796</v>
      </c>
    </row>
    <row r="25" spans="1:11" ht="12.75">
      <c r="A25" s="19">
        <v>21</v>
      </c>
      <c r="B25" s="15">
        <f>217*('飽和水蒸気圧（hPa）'!B25/($A25+B$3+273.15))</f>
        <v>18.35220234352513</v>
      </c>
      <c r="C25" s="10">
        <f>217*('飽和水蒸気圧（hPa）'!C25/($A25+C$3+273.15))</f>
        <v>18.45895339026277</v>
      </c>
      <c r="D25" s="10">
        <f>217*('飽和水蒸気圧（hPa）'!D25/($A25+D$3+273.15))</f>
        <v>18.56623933389886</v>
      </c>
      <c r="E25" s="10">
        <f>217*('飽和水蒸気圧（hPa）'!E25/($A25+E$3+273.15))</f>
        <v>18.674062387370896</v>
      </c>
      <c r="F25" s="10">
        <f>217*('飽和水蒸気圧（hPa）'!F25/($A25+F$3+273.15))</f>
        <v>18.782424770591344</v>
      </c>
      <c r="G25" s="10">
        <f>217*('飽和水蒸気圧（hPa）'!G25/($A25+G$3+273.15))</f>
        <v>18.891328710461103</v>
      </c>
      <c r="H25" s="10">
        <f>217*('飽和水蒸気圧（hPa）'!H25/($A25+H$3+273.15))</f>
        <v>19.000776440883076</v>
      </c>
      <c r="I25" s="10">
        <f>217*('飽和水蒸気圧（hPa）'!I25/($A25+I$3+273.15))</f>
        <v>19.11077020277568</v>
      </c>
      <c r="J25" s="10">
        <f>217*('飽和水蒸気圧（hPa）'!J25/($A25+J$3+273.15))</f>
        <v>19.22131224408635</v>
      </c>
      <c r="K25" s="11">
        <f>217*('飽和水蒸気圧（hPa）'!K25/($A25+K$3+273.15))</f>
        <v>19.332404819805124</v>
      </c>
    </row>
    <row r="26" spans="1:11" ht="12.75">
      <c r="A26" s="20">
        <v>22</v>
      </c>
      <c r="B26" s="16">
        <f>217*('飽和水蒸気圧（hPa）'!B26/($A26+B$3+273.15))</f>
        <v>19.444050191978107</v>
      </c>
      <c r="C26" s="2">
        <f>217*('飽和水蒸気圧（hPa）'!C26/($A26+C$3+273.15))</f>
        <v>19.556250629721042</v>
      </c>
      <c r="D26" s="2">
        <f>217*('飽和水蒸気圧（hPa）'!D26/($A26+D$3+273.15))</f>
        <v>19.669008409232827</v>
      </c>
      <c r="E26" s="2">
        <f>217*('飽和水蒸気圧（hPa）'!E26/($A26+E$3+273.15))</f>
        <v>19.78232581380902</v>
      </c>
      <c r="F26" s="2">
        <f>217*('飽和水蒸気圧（hPa）'!F26/($A26+F$3+273.15))</f>
        <v>19.896205133855403</v>
      </c>
      <c r="G26" s="2">
        <f>217*('飽和水蒸気圧（hPa）'!G26/($A26+G$3+273.15))</f>
        <v>20.010648666901435</v>
      </c>
      <c r="H26" s="2">
        <f>217*('飽和水蒸気圧（hPa）'!H26/($A26+H$3+273.15))</f>
        <v>20.125658717613874</v>
      </c>
      <c r="I26" s="2">
        <f>217*('飽和水蒸気圧（hPa）'!I26/($A26+I$3+273.15))</f>
        <v>20.24123759781023</v>
      </c>
      <c r="J26" s="2">
        <f>217*('飽和水蒸気圧（hPa）'!J26/($A26+J$3+273.15))</f>
        <v>20.35738762647228</v>
      </c>
      <c r="K26" s="5">
        <f>217*('飽和水蒸気圧（hPa）'!K26/($A26+K$3+273.15))</f>
        <v>20.47411112975966</v>
      </c>
    </row>
    <row r="27" spans="1:11" ht="12.75">
      <c r="A27" s="20">
        <v>23</v>
      </c>
      <c r="B27" s="16">
        <f>217*('飽和水蒸気圧（hPa）'!B27/($A27+B$3+273.15))</f>
        <v>20.591410441023292</v>
      </c>
      <c r="C27" s="2">
        <f>217*('飽和水蒸気圧（hPa）'!C27/($A27+C$3+273.15))</f>
        <v>20.709287900818982</v>
      </c>
      <c r="D27" s="2">
        <f>217*('飽和水蒸気圧（hPa）'!D27/($A27+D$3+273.15))</f>
        <v>20.82774585692088</v>
      </c>
      <c r="E27" s="2">
        <f>217*('飽和水蒸気圧（hPa）'!E27/($A27+E$3+273.15))</f>
        <v>20.94678666433501</v>
      </c>
      <c r="F27" s="2">
        <f>217*('飽和水蒸気圧（hPa）'!F27/($A27+F$3+273.15))</f>
        <v>21.06641268531284</v>
      </c>
      <c r="G27" s="2">
        <f>217*('飽和水蒸気圧（hPa）'!G27/($A27+G$3+273.15))</f>
        <v>21.186626289364693</v>
      </c>
      <c r="H27" s="2">
        <f>217*('飽和水蒸気圧（hPa）'!H27/($A27+H$3+273.15))</f>
        <v>21.30742985327332</v>
      </c>
      <c r="I27" s="2">
        <f>217*('飽和水蒸気圧（hPa）'!I27/($A27+I$3+273.15))</f>
        <v>21.42882576110746</v>
      </c>
      <c r="J27" s="2">
        <f>217*('飽和水蒸気圧（hPa）'!J27/($A27+J$3+273.15))</f>
        <v>21.550816404235206</v>
      </c>
      <c r="K27" s="5">
        <f>217*('飽和水蒸気圧（hPa）'!K27/($A27+K$3+273.15))</f>
        <v>21.673404181337666</v>
      </c>
    </row>
    <row r="28" spans="1:11" ht="12.75">
      <c r="A28" s="20">
        <v>24</v>
      </c>
      <c r="B28" s="16">
        <f>217*('飽和水蒸気圧（hPa）'!B28/($A28+B$3+273.15))</f>
        <v>21.79659149842233</v>
      </c>
      <c r="C28" s="2">
        <f>217*('飽和水蒸気圧（hPa）'!C28/($A28+C$3+273.15))</f>
        <v>21.9203807688367</v>
      </c>
      <c r="D28" s="2">
        <f>217*('飽和水蒸気圧（hPa）'!D28/($A28+D$3+273.15))</f>
        <v>22.044774413281708</v>
      </c>
      <c r="E28" s="2">
        <f>217*('飽和水蒸気圧（hPa）'!E28/($A28+E$3+273.15))</f>
        <v>22.169774859825203</v>
      </c>
      <c r="F28" s="2">
        <f>217*('飽和水蒸気圧（hPa）'!F28/($A28+F$3+273.15))</f>
        <v>22.295384543915535</v>
      </c>
      <c r="G28" s="2">
        <f>217*('飽和水蒸気圧（hPa）'!G28/($A28+G$3+273.15))</f>
        <v>22.42160590839494</v>
      </c>
      <c r="H28" s="2">
        <f>217*('飽和水蒸気圧（hPa）'!H28/($A28+H$3+273.15))</f>
        <v>22.54844140351314</v>
      </c>
      <c r="I28" s="2">
        <f>217*('飽和水蒸気圧（hPa）'!I28/($A28+I$3+273.15))</f>
        <v>22.675893486940744</v>
      </c>
      <c r="J28" s="2">
        <f>217*('飽和水蒸気圧（hPa）'!J28/($A28+J$3+273.15))</f>
        <v>22.803964623782747</v>
      </c>
      <c r="K28" s="5">
        <f>217*('飽和水蒸気圧（hPa）'!K28/($A28+K$3+273.15))</f>
        <v>22.932657286592107</v>
      </c>
    </row>
    <row r="29" spans="1:11" ht="13.5" thickBot="1">
      <c r="A29" s="22">
        <v>25</v>
      </c>
      <c r="B29" s="23">
        <f>217*('飽和水蒸気圧（hPa）'!B29/($A29+B$3+273.15))</f>
        <v>23.061973955383078</v>
      </c>
      <c r="C29" s="24">
        <f>217*('飽和水蒸気圧（hPa）'!C29/($A29+C$3+273.15))</f>
        <v>23.19191711764482</v>
      </c>
      <c r="D29" s="24">
        <f>217*('飽和水蒸気圧（hPa）'!D29/($A29+D$3+273.15))</f>
        <v>23.322489268354822</v>
      </c>
      <c r="E29" s="24">
        <f>217*('飽和水蒸気圧（hPa）'!E29/($A29+E$3+273.15))</f>
        <v>23.453692909992338</v>
      </c>
      <c r="F29" s="24">
        <f>217*('飽和水蒸気圧（hPa）'!F29/($A29+F$3+273.15))</f>
        <v>23.58553055255194</v>
      </c>
      <c r="G29" s="24">
        <f>217*('飽和水蒸気圧（hPa）'!G29/($A29+G$3+273.15))</f>
        <v>23.718004713556905</v>
      </c>
      <c r="H29" s="24">
        <f>217*('飽和水蒸気圧（hPa）'!H29/($A29+H$3+273.15))</f>
        <v>23.85111791807275</v>
      </c>
      <c r="I29" s="24">
        <f>217*('飽和水蒸気圧（hPa）'!I29/($A29+I$3+273.15))</f>
        <v>23.984872698720658</v>
      </c>
      <c r="J29" s="24">
        <f>217*('飽和水蒸気圧（hPa）'!J29/($A29+J$3+273.15))</f>
        <v>24.119271595690908</v>
      </c>
      <c r="K29" s="25">
        <f>217*('飽和水蒸気圧（hPa）'!K29/($A29+K$3+273.15))</f>
        <v>24.25431715675642</v>
      </c>
    </row>
    <row r="30" spans="1:11" ht="13.5" thickTop="1">
      <c r="A30" s="19">
        <v>26</v>
      </c>
      <c r="B30" s="15">
        <f>217*('飽和水蒸気圧（hPa）'!B30/($A30+B$3+273.15))</f>
        <v>24.390011937286094</v>
      </c>
      <c r="C30" s="10">
        <f>217*('飽和水蒸気圧（hPa）'!C30/($A30+C$3+273.15))</f>
        <v>24.526358500258333</v>
      </c>
      <c r="D30" s="10">
        <f>217*('飽和水蒸気圧（hPa）'!D30/($A30+D$3+273.15))</f>
        <v>24.663359416274513</v>
      </c>
      <c r="E30" s="10">
        <f>217*('飽和水蒸気圧（hPa）'!E30/($A30+E$3+273.15))</f>
        <v>24.8010172635723</v>
      </c>
      <c r="F30" s="10">
        <f>217*('飽和水蒸気圧（hPa）'!F30/($A30+F$3+273.15))</f>
        <v>24.93933462803927</v>
      </c>
      <c r="G30" s="10">
        <f>217*('飽和水蒸気圧（hPa）'!G30/($A30+G$3+273.15))</f>
        <v>25.078314103226138</v>
      </c>
      <c r="H30" s="10">
        <f>217*('飽和水蒸気圧（hPa）'!H30/($A30+H$3+273.15))</f>
        <v>25.217958290360382</v>
      </c>
      <c r="I30" s="10">
        <f>217*('飽和水蒸気圧（hPa）'!I30/($A30+I$3+273.15))</f>
        <v>25.358269798359547</v>
      </c>
      <c r="J30" s="10">
        <f>217*('飽和水蒸気圧（hPa）'!J30/($A30+J$3+273.15))</f>
        <v>25.499251243844693</v>
      </c>
      <c r="K30" s="11">
        <f>217*('飽和水蒸気圧（hPa）'!K30/($A30+K$3+273.15))</f>
        <v>25.640905251153875</v>
      </c>
    </row>
    <row r="31" spans="1:11" ht="12.75">
      <c r="A31" s="20">
        <v>27</v>
      </c>
      <c r="B31" s="16">
        <f>217*('飽和水蒸気圧（hPa）'!B31/($A31+B$3+273.15))</f>
        <v>25.783234452355416</v>
      </c>
      <c r="C31" s="2">
        <f>217*('飽和水蒸気圧（hPa）'!C31/($A31+C$3+273.15))</f>
        <v>25.92624148726152</v>
      </c>
      <c r="D31" s="2">
        <f>217*('飽和水蒸気圧（hPa）'!D31/($A31+D$3+273.15))</f>
        <v>26.069929003441505</v>
      </c>
      <c r="E31" s="2">
        <f>217*('飽和水蒸気圧（hPa）'!E31/($A31+E$3+273.15))</f>
        <v>26.214299656235266</v>
      </c>
      <c r="F31" s="2">
        <f>217*('飽和水蒸気圧（hPa）'!F31/($A31+F$3+273.15))</f>
        <v>26.359356108766725</v>
      </c>
      <c r="G31" s="2">
        <f>217*('飽和水蒸気圧（hPa）'!G31/($A31+G$3+273.15))</f>
        <v>26.50510103195712</v>
      </c>
      <c r="H31" s="2">
        <f>217*('飽和水蒸気圧（hPa）'!H31/($A31+H$3+273.15))</f>
        <v>26.65153710453849</v>
      </c>
      <c r="I31" s="2">
        <f>217*('飽和水蒸気圧（hPa）'!I31/($A31+I$3+273.15))</f>
        <v>26.798667013067035</v>
      </c>
      <c r="J31" s="2">
        <f>217*('飽和水蒸気圧（hPa）'!J31/($A31+J$3+273.15))</f>
        <v>26.946493451936423</v>
      </c>
      <c r="K31" s="5">
        <f>217*('飽和水蒸気圧（hPa）'!K31/($A31+K$3+273.15))</f>
        <v>27.095019123391292</v>
      </c>
    </row>
    <row r="32" spans="1:11" ht="12.75">
      <c r="A32" s="20">
        <v>28</v>
      </c>
      <c r="B32" s="16">
        <f>217*('飽和水蒸気圧（hPa）'!B32/($A32+B$3+273.15))</f>
        <v>27.244246737540497</v>
      </c>
      <c r="C32" s="2">
        <f>217*('飽和水蒸気圧（hPa）'!C32/($A32+C$3+273.15))</f>
        <v>27.39417901237057</v>
      </c>
      <c r="D32" s="2">
        <f>217*('飽和水蒸気圧（hPa）'!D32/($A32+D$3+273.15))</f>
        <v>27.54481867375906</v>
      </c>
      <c r="E32" s="2">
        <f>217*('飽和水蒸気圧（hPa）'!E32/($A32+E$3+273.15))</f>
        <v>27.6961684554878</v>
      </c>
      <c r="F32" s="2">
        <f>217*('飽和水蒸気圧（hPa）'!F32/($A32+F$3+273.15))</f>
        <v>27.848231099256434</v>
      </c>
      <c r="G32" s="2">
        <f>217*('飽和水蒸気圧（hPa）'!G32/($A32+G$3+273.15))</f>
        <v>28.001009354695572</v>
      </c>
      <c r="H32" s="2">
        <f>217*('飽和水蒸気圧（hPa）'!H32/($A32+H$3+273.15))</f>
        <v>28.154505979380247</v>
      </c>
      <c r="I32" s="2">
        <f>217*('飽和水蒸気圧（hPa）'!I32/($A32+I$3+273.15))</f>
        <v>28.30872373884325</v>
      </c>
      <c r="J32" s="2">
        <f>217*('飽和水蒸気圧（hPa）'!J32/($A32+J$3+273.15))</f>
        <v>28.46366540658838</v>
      </c>
      <c r="K32" s="5">
        <f>217*('飽和水蒸気圧（hPa）'!K32/($A32+K$3+273.15))</f>
        <v>28.619333764103885</v>
      </c>
    </row>
    <row r="33" spans="1:11" ht="12.75">
      <c r="A33" s="20">
        <v>29</v>
      </c>
      <c r="B33" s="16">
        <f>217*('飽和水蒸気圧（hPa）'!B33/($A33+B$3+273.15))</f>
        <v>28.775731600875652</v>
      </c>
      <c r="C33" s="2">
        <f>217*('飽和水蒸気圧（hPa）'!C33/($A33+C$3+273.15))</f>
        <v>28.93286171440063</v>
      </c>
      <c r="D33" s="2">
        <f>217*('飽和水蒸気圧（hPa）'!D33/($A33+D$3+273.15))</f>
        <v>29.090726910200083</v>
      </c>
      <c r="E33" s="2">
        <f>217*('飽和水蒸気圧（hPa）'!E33/($A33+E$3+273.15))</f>
        <v>29.249330001832874</v>
      </c>
      <c r="F33" s="2">
        <f>217*('飽和水蒸気圧（hPa）'!F33/($A33+F$3+273.15))</f>
        <v>29.40867381090884</v>
      </c>
      <c r="G33" s="2">
        <f>217*('飽和水蒸気圧（hPa）'!G33/($A33+G$3+273.15))</f>
        <v>29.568761167101968</v>
      </c>
      <c r="H33" s="2">
        <f>217*('飽和水蒸気圧（hPa）'!H33/($A33+H$3+273.15))</f>
        <v>29.72959490816381</v>
      </c>
      <c r="I33" s="2">
        <f>217*('飽和水蒸気圧（hPa）'!I33/($A33+I$3+273.15))</f>
        <v>29.891177879936677</v>
      </c>
      <c r="J33" s="2">
        <f>217*('飽和水蒸気圧（hPa）'!J33/($A33+J$3+273.15))</f>
        <v>30.053512936366886</v>
      </c>
      <c r="K33" s="5">
        <f>217*('飽和水蒸気圧（hPa）'!K33/($A33+K$3+273.15))</f>
        <v>30.216602939518122</v>
      </c>
    </row>
    <row r="34" spans="1:11" ht="13.5" thickBot="1">
      <c r="A34" s="21">
        <v>30</v>
      </c>
      <c r="B34" s="17">
        <f>217*('飽和水蒸気圧（hPa）'!B34/($A34+B$3+273.15))</f>
        <v>30.380450759584594</v>
      </c>
      <c r="C34" s="7">
        <f>217*('飽和水蒸気圧（hPa）'!C34/($A34+C$3+273.15))</f>
        <v>30.545059274904407</v>
      </c>
      <c r="D34" s="7">
        <f>217*('飽和水蒸気圧（hPa）'!D34/($A34+D$3+273.15))</f>
        <v>30.710431371972714</v>
      </c>
      <c r="E34" s="7">
        <f>217*('飽和水蒸気圧（hPa）'!E34/($A34+E$3+273.15))</f>
        <v>30.876569945454946</v>
      </c>
      <c r="F34" s="7">
        <f>217*('飽和水蒸気圧（hPa）'!F34/($A34+F$3+273.15))</f>
        <v>31.04347789820015</v>
      </c>
      <c r="G34" s="7">
        <f>217*('飽和水蒸気圧（hPa）'!G34/($A34+G$3+273.15))</f>
        <v>31.211158141254096</v>
      </c>
      <c r="H34" s="7">
        <f>217*('飽和水蒸気圧（hPa）'!H34/($A34+H$3+273.15))</f>
        <v>31.379613593872612</v>
      </c>
      <c r="I34" s="7">
        <f>217*('飽和水蒸気圧（hPa）'!I34/($A34+I$3+273.15))</f>
        <v>31.54884718353472</v>
      </c>
      <c r="J34" s="7">
        <f>217*('飽和水蒸気圧（hPa）'!J34/($A34+J$3+273.15))</f>
        <v>31.718861845955818</v>
      </c>
      <c r="K34" s="8">
        <f>217*('飽和水蒸気圧（hPa）'!K34/($A34+K$3+273.15))</f>
        <v>31.88966052510103</v>
      </c>
    </row>
    <row r="35" spans="1:11" ht="12.75">
      <c r="A35" s="19">
        <v>31</v>
      </c>
      <c r="B35" s="15">
        <f>217*('飽和水蒸気圧（hPa）'!B35/($A35+B$3+273.15))</f>
        <v>32.061246173198164</v>
      </c>
      <c r="C35" s="10">
        <f>217*('飽和水蒸気圧（hPa）'!C35/($A35+C$3+273.15))</f>
        <v>32.23362175075117</v>
      </c>
      <c r="D35" s="10">
        <f>217*('飽和水蒸気圧（hPa）'!D35/($A35+D$3+273.15))</f>
        <v>32.40679022655312</v>
      </c>
      <c r="E35" s="10">
        <f>217*('飽和水蒸気圧（hPa）'!E35/($A35+E$3+273.15))</f>
        <v>32.58075457769942</v>
      </c>
      <c r="F35" s="10">
        <f>217*('飽和水蒸気圧（hPa）'!F35/($A35+F$3+273.15))</f>
        <v>32.755517789601036</v>
      </c>
      <c r="G35" s="10">
        <f>217*('飽和水蒸気圧（hPa）'!G35/($A35+G$3+273.15))</f>
        <v>32.93108285599758</v>
      </c>
      <c r="H35" s="10">
        <f>217*('飽和水蒸気圧（hPa）'!H35/($A35+H$3+273.15))</f>
        <v>33.10745277897053</v>
      </c>
      <c r="I35" s="10">
        <f>217*('飽和水蒸気圧（hPa）'!I35/($A35+I$3+273.15))</f>
        <v>33.284630568956366</v>
      </c>
      <c r="J35" s="10">
        <f>217*('飽和水蒸気圧（hPa）'!J35/($A35+J$3+273.15))</f>
        <v>33.46261924475959</v>
      </c>
      <c r="K35" s="11">
        <f>217*('飽和水蒸気圧（hPa）'!K35/($A35+K$3+273.15))</f>
        <v>33.64142183356601</v>
      </c>
    </row>
    <row r="36" spans="1:11" ht="12.75">
      <c r="A36" s="20">
        <v>32</v>
      </c>
      <c r="B36" s="16">
        <f>217*('飽和水蒸気圧（hPa）'!B36/($A36+B$3+273.15))</f>
        <v>33.82104137095574</v>
      </c>
      <c r="C36" s="2">
        <f>217*('飽和水蒸気圧（hPa）'!C36/($A36+C$3+273.15))</f>
        <v>34.00148090091644</v>
      </c>
      <c r="D36" s="2">
        <f>217*('飽和水蒸気圧（hPa）'!D36/($A36+D$3+273.15))</f>
        <v>34.18274347585631</v>
      </c>
      <c r="E36" s="2">
        <f>217*('飽和水蒸気圧（hPa）'!E36/($A36+E$3+273.15))</f>
        <v>34.36483215661717</v>
      </c>
      <c r="F36" s="2">
        <f>217*('飽和水蒸気圧（hPa）'!F36/($A36+F$3+273.15))</f>
        <v>34.547750012487704</v>
      </c>
      <c r="G36" s="2">
        <f>217*('飽和水蒸気圧（hPa）'!G36/($A36+G$3+273.15))</f>
        <v>34.73150012121633</v>
      </c>
      <c r="H36" s="2">
        <f>217*('飽和水蒸気圧（hPa）'!H36/($A36+H$3+273.15))</f>
        <v>34.91608556902445</v>
      </c>
      <c r="I36" s="2">
        <f>217*('飽和水蒸気圧（hPa）'!I36/($A36+I$3+273.15))</f>
        <v>35.10150945061946</v>
      </c>
      <c r="J36" s="2">
        <f>217*('飽和水蒸気圧（hPa）'!J36/($A36+J$3+273.15))</f>
        <v>35.28777486920771</v>
      </c>
      <c r="K36" s="5">
        <f>217*('飽和水蒸気圧（hPa）'!K36/($A36+K$3+273.15))</f>
        <v>35.474884936507756</v>
      </c>
    </row>
    <row r="37" spans="1:11" ht="12.75">
      <c r="A37" s="20">
        <v>33</v>
      </c>
      <c r="B37" s="16">
        <f>217*('飽和水蒸気圧（hPa）'!B37/($A37+B$3+273.15))</f>
        <v>35.66284277276314</v>
      </c>
      <c r="C37" s="2">
        <f>217*('飽和水蒸気圧（hPa）'!C37/($A37+C$3+273.15))</f>
        <v>35.85165150675566</v>
      </c>
      <c r="D37" s="2">
        <f>217*('飽和水蒸気圧（hPa）'!D37/($A37+D$3+273.15))</f>
        <v>36.0413142758183</v>
      </c>
      <c r="E37" s="2">
        <f>217*('飽和水蒸気圧（hPa）'!E37/($A37+E$3+273.15))</f>
        <v>36.23183422584809</v>
      </c>
      <c r="F37" s="2">
        <f>217*('飽和水蒸気圧（hPa）'!F37/($A37+F$3+273.15))</f>
        <v>36.423214511319486</v>
      </c>
      <c r="G37" s="2">
        <f>217*('飽和水蒸気圧（hPa）'!G37/($A37+G$3+273.15))</f>
        <v>36.615458295296925</v>
      </c>
      <c r="H37" s="2">
        <f>217*('飽和水蒸気圧（hPa）'!H37/($A37+H$3+273.15))</f>
        <v>36.808568749448135</v>
      </c>
      <c r="I37" s="2">
        <f>217*('飽和水蒸気圧（hPa）'!I37/($A37+I$3+273.15))</f>
        <v>37.00254905405705</v>
      </c>
      <c r="J37" s="2">
        <f>217*('飽和水蒸気圧（hPa）'!J37/($A37+J$3+273.15))</f>
        <v>37.197402398036566</v>
      </c>
      <c r="K37" s="5">
        <f>217*('飽和水蒸気圧（hPa）'!K37/($A37+K$3+273.15))</f>
        <v>37.393131978941874</v>
      </c>
    </row>
    <row r="38" spans="1:11" ht="12.75">
      <c r="A38" s="20">
        <v>34</v>
      </c>
      <c r="B38" s="16">
        <f>217*('飽和水蒸気圧（hPa）'!B38/($A38+B$3+273.15))</f>
        <v>37.58974100298305</v>
      </c>
      <c r="C38" s="2">
        <f>217*('飽和水蒸気圧（hPa）'!C38/($A38+C$3+273.15))</f>
        <v>37.78723268503822</v>
      </c>
      <c r="D38" s="2">
        <f>217*('飽和水蒸気圧（hPa）'!D38/($A38+D$3+273.15))</f>
        <v>37.98561024866647</v>
      </c>
      <c r="E38" s="2">
        <f>217*('飽和水蒸気圧（hPa）'!E38/($A38+E$3+273.15))</f>
        <v>38.18487692612063</v>
      </c>
      <c r="F38" s="2">
        <f>217*('飽和水蒸気圧（hPa）'!F38/($A38+F$3+273.15))</f>
        <v>38.38503595836038</v>
      </c>
      <c r="G38" s="2">
        <f>217*('飽和水蒸気圧（hPa）'!G38/($A38+G$3+273.15))</f>
        <v>38.586090595064995</v>
      </c>
      <c r="H38" s="2">
        <f>217*('飽和水蒸気圧（hPa）'!H38/($A38+H$3+273.15))</f>
        <v>38.788044094646374</v>
      </c>
      <c r="I38" s="2">
        <f>217*('飽和水蒸気圧（hPa）'!I38/($A38+I$3+273.15))</f>
        <v>38.990899724261844</v>
      </c>
      <c r="J38" s="2">
        <f>217*('飽和水蒸気圧（hPa）'!J38/($A38+J$3+273.15))</f>
        <v>39.194660759826974</v>
      </c>
      <c r="K38" s="5">
        <f>217*('飽和水蒸気圧（hPa）'!K38/($A38+K$3+273.15))</f>
        <v>39.39933048602867</v>
      </c>
    </row>
    <row r="39" spans="1:11" ht="13.5" thickBot="1">
      <c r="A39" s="22">
        <v>35</v>
      </c>
      <c r="B39" s="23">
        <f>217*('飽和水蒸気圧（hPa）'!B39/($A39+B$3+273.15))</f>
        <v>39.604912196337736</v>
      </c>
      <c r="C39" s="24">
        <f>217*('飽和水蒸気圧（hPa）'!C39/($A39+C$3+273.15))</f>
        <v>39.81140919302193</v>
      </c>
      <c r="D39" s="24">
        <f>217*('飽和水蒸気圧（hPa）'!D39/($A39+D$3+273.15))</f>
        <v>40.01882478715882</v>
      </c>
      <c r="E39" s="24">
        <f>217*('飽和水蒸気圧（hPa）'!E39/($A39+E$3+273.15))</f>
        <v>40.22716229864837</v>
      </c>
      <c r="F39" s="24">
        <f>217*('飽和水蒸気圧（hPa）'!F39/($A39+F$3+273.15))</f>
        <v>40.43642505622606</v>
      </c>
      <c r="G39" s="24">
        <f>217*('飽和水蒸気圧（hPa）'!G39/($A39+G$3+273.15))</f>
        <v>40.646616397475434</v>
      </c>
      <c r="H39" s="24">
        <f>217*('飽和水蒸気圧（hPa）'!H39/($A39+H$3+273.15))</f>
        <v>40.85773966884112</v>
      </c>
      <c r="I39" s="24">
        <f>217*('飽和水蒸気圧（hPa）'!I39/($A39+I$3+273.15))</f>
        <v>41.069798225641456</v>
      </c>
      <c r="J39" s="24">
        <f>217*('飽和水蒸気圧（hPa）'!J39/($A39+J$3+273.15))</f>
        <v>41.28279543208132</v>
      </c>
      <c r="K39" s="25">
        <f>217*('飽和水蒸気圧（hPa）'!K39/($A39+K$3+273.15))</f>
        <v>41.49673466126491</v>
      </c>
    </row>
    <row r="40" spans="1:11" ht="13.5" thickTop="1">
      <c r="A40" s="19">
        <v>36</v>
      </c>
      <c r="B40" s="15">
        <f>217*('飽和水蒸気圧（hPa）'!B40/($A40+B$3+273.15))</f>
        <v>41.71161929520841</v>
      </c>
      <c r="C40" s="10">
        <f>217*('飽和水蒸気圧（hPa）'!C40/($A40+C$3+273.15))</f>
        <v>41.92745272485293</v>
      </c>
      <c r="D40" s="10">
        <f>217*('飽和水蒸気圧（hPa）'!D40/($A40+D$3+273.15))</f>
        <v>42.14423835007709</v>
      </c>
      <c r="E40" s="10">
        <f>217*('飽和水蒸気圧（hPa）'!E40/($A40+E$3+273.15))</f>
        <v>42.36197957970967</v>
      </c>
      <c r="F40" s="10">
        <f>217*('飽和水蒸気圧（hPa）'!F40/($A40+F$3+273.15))</f>
        <v>42.580679831542525</v>
      </c>
      <c r="G40" s="10">
        <f>217*('飽和水蒸気圧（hPa）'!G40/($A40+G$3+273.15))</f>
        <v>42.80034253234312</v>
      </c>
      <c r="H40" s="10">
        <f>217*('飽和水蒸気圧（hPa）'!H40/($A40+H$3+273.15))</f>
        <v>43.02097111786737</v>
      </c>
      <c r="I40" s="10">
        <f>217*('飽和水蒸気圧（hPa）'!I40/($A40+I$3+273.15))</f>
        <v>43.24256903287219</v>
      </c>
      <c r="J40" s="10">
        <f>217*('飽和水蒸気圧（hPa）'!J40/($A40+J$3+273.15))</f>
        <v>43.46513973112812</v>
      </c>
      <c r="K40" s="11">
        <f>217*('飽和水蒸気圧（hPa）'!K40/($A40+K$3+273.15))</f>
        <v>43.68868667543224</v>
      </c>
    </row>
    <row r="41" spans="1:11" ht="12.75">
      <c r="A41" s="20">
        <v>37</v>
      </c>
      <c r="B41" s="16">
        <f>217*('飽和水蒸気圧（hPa）'!B41/($A41+B$3+273.15))</f>
        <v>43.913213337620455</v>
      </c>
      <c r="C41" s="2">
        <f>217*('飽和水蒸気圧（hPa）'!C41/($A41+C$3+273.15))</f>
        <v>44.1387231985805</v>
      </c>
      <c r="D41" s="2">
        <f>217*('飽和水蒸気圧（hPa）'!D41/($A41+D$3+273.15))</f>
        <v>44.3652197482643</v>
      </c>
      <c r="E41" s="2">
        <f>217*('飽和水蒸気圧（hPa）'!E41/($A41+E$3+273.15))</f>
        <v>44.59270648570062</v>
      </c>
      <c r="F41" s="2">
        <f>217*('飽和水蒸気圧（hPa）'!F41/($A41+F$3+273.15))</f>
        <v>44.821186919007836</v>
      </c>
      <c r="G41" s="2">
        <f>217*('飽和水蒸気圧（hPa）'!G41/($A41+G$3+273.15))</f>
        <v>45.05066456540625</v>
      </c>
      <c r="H41" s="2">
        <f>217*('飽和水蒸気圧（hPa）'!H41/($A41+H$3+273.15))</f>
        <v>45.28114295123093</v>
      </c>
      <c r="I41" s="2">
        <f>217*('飽和水蒸気圧（hPa）'!I41/($A41+I$3+273.15))</f>
        <v>45.51262561194415</v>
      </c>
      <c r="J41" s="2">
        <f>217*('飽和水蒸気圧（hPa）'!J41/($A41+J$3+273.15))</f>
        <v>45.745116092147875</v>
      </c>
      <c r="K41" s="5">
        <f>217*('飽和水蒸気圧（hPa）'!K41/($A41+K$3+273.15))</f>
        <v>45.9786179455965</v>
      </c>
    </row>
    <row r="42" spans="1:11" ht="12.75">
      <c r="A42" s="20">
        <v>38</v>
      </c>
      <c r="B42" s="16">
        <f>217*('飽和水蒸気圧（hPa）'!B42/($A42+B$3+273.15))</f>
        <v>46.21313473520913</v>
      </c>
      <c r="C42" s="2">
        <f>217*('飽和水蒸気圧（hPa）'!C42/($A42+C$3+273.15))</f>
        <v>46.44867003308239</v>
      </c>
      <c r="D42" s="2">
        <f>217*('飽和水蒸気圧（hPa）'!D42/($A42+D$3+273.15))</f>
        <v>46.68522742050264</v>
      </c>
      <c r="E42" s="2">
        <f>217*('飽和水蒸気圧（hPa）'!E42/($A42+E$3+273.15))</f>
        <v>46.92281048795867</v>
      </c>
      <c r="F42" s="2">
        <f>217*('飽和水蒸気圧（hPa）'!F42/($A42+F$3+273.15))</f>
        <v>47.16142283515414</v>
      </c>
      <c r="G42" s="2">
        <f>217*('飽和水蒸気圧（hPa）'!G42/($A42+G$3+273.15))</f>
        <v>47.40106807101989</v>
      </c>
      <c r="H42" s="2">
        <f>217*('飽和水蒸気圧（hPa）'!H42/($A42+H$3+273.15))</f>
        <v>47.64174981372667</v>
      </c>
      <c r="I42" s="2">
        <f>217*('飽和水蒸気圧（hPa）'!I42/($A42+I$3+273.15))</f>
        <v>47.88347169069749</v>
      </c>
      <c r="J42" s="2">
        <f>217*('飽和水蒸気圧（hPa）'!J42/($A42+J$3+273.15))</f>
        <v>48.12623733861984</v>
      </c>
      <c r="K42" s="5">
        <f>217*('飽和水蒸気圧（hPa）'!K42/($A42+K$3+273.15))</f>
        <v>48.370050403458386</v>
      </c>
    </row>
    <row r="43" spans="1:11" ht="12.75">
      <c r="A43" s="20">
        <v>39</v>
      </c>
      <c r="B43" s="16">
        <f>217*('飽和水蒸気圧（hPa）'!B43/($A43+B$3+273.15))</f>
        <v>48.61491454046719</v>
      </c>
      <c r="C43" s="2">
        <f>217*('飽和水蒸気圧（hPa）'!C43/($A43+C$3+273.15))</f>
        <v>48.86083341420231</v>
      </c>
      <c r="D43" s="2">
        <f>217*('飽和水蒸気圧（hPa）'!D43/($A43+D$3+273.15))</f>
        <v>49.10781069853401</v>
      </c>
      <c r="E43" s="2">
        <f>217*('飽和水蒸気圧（hPa）'!E43/($A43+E$3+273.15))</f>
        <v>49.355850076659124</v>
      </c>
      <c r="F43" s="2">
        <f>217*('飽和水蒸気圧（hPa）'!F43/($A43+F$3+273.15))</f>
        <v>49.604955241113515</v>
      </c>
      <c r="G43" s="2">
        <f>217*('飽和水蒸気圧（hPa）'!G43/($A43+G$3+273.15))</f>
        <v>49.85512989378434</v>
      </c>
      <c r="H43" s="2">
        <f>217*('飽和水蒸気圧（hPa）'!H43/($A43+H$3+273.15))</f>
        <v>50.10637774592244</v>
      </c>
      <c r="I43" s="2">
        <f>217*('飽和水蒸気圧（hPa）'!I43/($A43+I$3+273.15))</f>
        <v>50.35870251815465</v>
      </c>
      <c r="J43" s="2">
        <f>217*('飽和水蒸気圧（hPa）'!J43/($A43+J$3+273.15))</f>
        <v>50.61210794049601</v>
      </c>
      <c r="K43" s="5">
        <f>217*('飽和水蒸気圧（hPa）'!K43/($A43+K$3+273.15))</f>
        <v>50.86659775236221</v>
      </c>
    </row>
    <row r="44" spans="1:11" ht="13.5" thickBot="1">
      <c r="A44" s="21">
        <v>40</v>
      </c>
      <c r="B44" s="17">
        <f>217*('飽和水蒸気圧（hPa）'!B44/($A44+B$3+273.15))</f>
        <v>51.12217570258168</v>
      </c>
      <c r="C44" s="7">
        <f>217*('飽和水蒸気圧（hPa）'!C44/($A44+C$3+273.15))</f>
        <v>51.37884554940806</v>
      </c>
      <c r="D44" s="7">
        <f>217*('飽和水蒸気圧（hPa）'!D44/($A44+D$3+273.15))</f>
        <v>51.63661106053234</v>
      </c>
      <c r="E44" s="7">
        <f>217*('飽和水蒸気圧（hPa）'!E44/($A44+E$3+273.15))</f>
        <v>51.89547601309503</v>
      </c>
      <c r="F44" s="7">
        <f>217*('飽和水蒸気圧（hPa）'!F44/($A44+F$3+273.15))</f>
        <v>52.15544419369861</v>
      </c>
      <c r="G44" s="7">
        <f>217*('飽和水蒸気圧（hPa）'!G44/($A44+G$3+273.15))</f>
        <v>52.41651939841936</v>
      </c>
      <c r="H44" s="7">
        <f>217*('飽和水蒸気圧（hPa）'!H44/($A44+H$3+273.15))</f>
        <v>52.678705432820095</v>
      </c>
      <c r="I44" s="7">
        <f>217*('飽和水蒸気圧（hPa）'!I44/($A44+I$3+273.15))</f>
        <v>52.9420061119618</v>
      </c>
      <c r="J44" s="7">
        <f>217*('飽和水蒸気圧（hPa）'!J44/($A44+J$3+273.15))</f>
        <v>53.20642526041616</v>
      </c>
      <c r="K44" s="8">
        <f>217*('飽和水蒸気圧（hPa）'!K44/($A44+K$3+273.15))</f>
        <v>53.471966712277656</v>
      </c>
    </row>
    <row r="45" spans="1:11" ht="12.7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7" spans="1:13" ht="13.5">
      <c r="A47" s="26" t="s">
        <v>6</v>
      </c>
      <c r="B47" s="26"/>
      <c r="C47" s="26"/>
      <c r="D47" s="26"/>
      <c r="M47" s="26" t="s">
        <v>7</v>
      </c>
    </row>
    <row r="48" ht="13.5" thickBot="1"/>
    <row r="49" spans="1:23" ht="13.5" thickBot="1">
      <c r="A49" s="18" t="s">
        <v>0</v>
      </c>
      <c r="B49" s="14">
        <v>0</v>
      </c>
      <c r="C49" s="12">
        <v>0.1</v>
      </c>
      <c r="D49" s="12">
        <v>0.2</v>
      </c>
      <c r="E49" s="12">
        <v>0.3</v>
      </c>
      <c r="F49" s="12">
        <v>0.4</v>
      </c>
      <c r="G49" s="12">
        <v>0.5</v>
      </c>
      <c r="H49" s="12">
        <v>0.6</v>
      </c>
      <c r="I49" s="12">
        <v>0.7</v>
      </c>
      <c r="J49" s="12">
        <v>0.8</v>
      </c>
      <c r="K49" s="13">
        <v>0.9</v>
      </c>
      <c r="M49" s="18" t="s">
        <v>0</v>
      </c>
      <c r="N49" s="46">
        <v>0</v>
      </c>
      <c r="O49" s="44">
        <v>0.1</v>
      </c>
      <c r="P49" s="44">
        <v>0.2</v>
      </c>
      <c r="Q49" s="44">
        <v>0.3</v>
      </c>
      <c r="R49" s="44">
        <v>0.4</v>
      </c>
      <c r="S49" s="44">
        <v>0.5</v>
      </c>
      <c r="T49" s="44">
        <v>0.6</v>
      </c>
      <c r="U49" s="44">
        <v>0.7</v>
      </c>
      <c r="V49" s="44">
        <v>0.8</v>
      </c>
      <c r="W49" s="45">
        <v>0.9</v>
      </c>
    </row>
    <row r="50" spans="1:23" ht="12.75">
      <c r="A50" s="19">
        <v>0</v>
      </c>
      <c r="B50" s="47">
        <f>217*('飽和水蒸気圧（hPa）'!B51/($A50+B$49+273.15))</f>
        <v>4.853999633900788</v>
      </c>
      <c r="C50" s="53" t="s">
        <v>3</v>
      </c>
      <c r="D50" s="53" t="s">
        <v>3</v>
      </c>
      <c r="E50" s="53" t="s">
        <v>3</v>
      </c>
      <c r="F50" s="53" t="s">
        <v>3</v>
      </c>
      <c r="G50" s="53" t="s">
        <v>3</v>
      </c>
      <c r="H50" s="53" t="s">
        <v>3</v>
      </c>
      <c r="I50" s="53" t="s">
        <v>3</v>
      </c>
      <c r="J50" s="53" t="s">
        <v>3</v>
      </c>
      <c r="K50" s="54" t="s">
        <v>3</v>
      </c>
      <c r="M50" s="19">
        <v>0</v>
      </c>
      <c r="N50" s="47">
        <f>217*('飽和水蒸気圧（hPa）'!N51/($A50+N$49+273.15))</f>
        <v>4.853999633900788</v>
      </c>
      <c r="O50" s="61" t="s">
        <v>2</v>
      </c>
      <c r="P50" s="61" t="s">
        <v>2</v>
      </c>
      <c r="Q50" s="61" t="s">
        <v>2</v>
      </c>
      <c r="R50" s="61" t="s">
        <v>2</v>
      </c>
      <c r="S50" s="61" t="s">
        <v>2</v>
      </c>
      <c r="T50" s="61" t="s">
        <v>2</v>
      </c>
      <c r="U50" s="61" t="s">
        <v>2</v>
      </c>
      <c r="V50" s="61" t="s">
        <v>2</v>
      </c>
      <c r="W50" s="62" t="s">
        <v>2</v>
      </c>
    </row>
    <row r="51" spans="1:23" ht="12.75">
      <c r="A51" s="20">
        <v>-1</v>
      </c>
      <c r="B51" s="48">
        <f>217*('飽和水蒸気圧（hPa）'!B52/($A51+B$49+273.15))</f>
        <v>4.485137702154626</v>
      </c>
      <c r="C51" s="38">
        <f>217*('飽和水蒸気圧（hPa）'!C52/($A51+C$49+273.15))</f>
        <v>4.520850342868263</v>
      </c>
      <c r="D51" s="38">
        <f>217*('飽和水蒸気圧（hPa）'!D52/($A51+D$49+273.15))</f>
        <v>4.556819387002818</v>
      </c>
      <c r="E51" s="38">
        <f>217*('飽和水蒸気圧（hPa）'!E52/($A51+E$49+273.15))</f>
        <v>4.593046463643753</v>
      </c>
      <c r="F51" s="38">
        <f>217*('飽和水蒸気圧（hPa）'!F52/($A51+F$49+273.15))</f>
        <v>4.629533210782776</v>
      </c>
      <c r="G51" s="38">
        <f>217*('飽和水蒸気圧（hPa）'!G52/($A51+G$49+273.15))</f>
        <v>4.666281275357817</v>
      </c>
      <c r="H51" s="38">
        <f>217*('飽和水蒸気圧（hPa）'!H52/($A51+H$49+273.15))</f>
        <v>4.7032923132931295</v>
      </c>
      <c r="I51" s="38">
        <f>217*('飽和水蒸気圧（hPa）'!I52/($A51+I$49+273.15))</f>
        <v>4.7405679895395325</v>
      </c>
      <c r="J51" s="38">
        <f>217*('飽和水蒸気圧（hPa）'!J52/($A51+J$49+273.15))</f>
        <v>4.778109978114786</v>
      </c>
      <c r="K51" s="39">
        <f>217*('飽和水蒸気圧（hPa）'!K52/($A51+K$49+273.15))</f>
        <v>4.815919962144103</v>
      </c>
      <c r="M51" s="20">
        <v>-1</v>
      </c>
      <c r="N51" s="48">
        <f>217*('飽和水蒸気圧（hPa）'!N52/($A51+N$49+273.15))</f>
        <v>4.5284887274031025</v>
      </c>
      <c r="O51" s="38">
        <f>217*('飽和水蒸気圧（hPa）'!O52/($A51+O$49+273.15))</f>
        <v>4.520850342868263</v>
      </c>
      <c r="P51" s="38">
        <f>217*('飽和水蒸気圧（hPa）'!P52/($A51+P$49+273.15))</f>
        <v>4.556819387002818</v>
      </c>
      <c r="Q51" s="38">
        <f>217*('飽和水蒸気圧（hPa）'!Q52/($A51+Q$49+273.15))</f>
        <v>4.593046463643753</v>
      </c>
      <c r="R51" s="38">
        <f>217*('飽和水蒸気圧（hPa）'!R52/($A51+R$49+273.15))</f>
        <v>4.629533210782776</v>
      </c>
      <c r="S51" s="38">
        <f>217*('飽和水蒸気圧（hPa）'!S52/($A51+S$49+273.15))</f>
        <v>4.666281275357817</v>
      </c>
      <c r="T51" s="38">
        <f>217*('飽和水蒸気圧（hPa）'!T52/($A51+T$49+273.15))</f>
        <v>4.7032923132931295</v>
      </c>
      <c r="U51" s="38">
        <f>217*('飽和水蒸気圧（hPa）'!U52/($A51+U$49+273.15))</f>
        <v>4.7405679895395325</v>
      </c>
      <c r="V51" s="38">
        <f>217*('飽和水蒸気圧（hPa）'!V52/($A51+V$49+273.15))</f>
        <v>4.778109978114786</v>
      </c>
      <c r="W51" s="39">
        <f>217*('飽和水蒸気圧（hPa）'!W52/($A51+W$49+273.15))</f>
        <v>4.815919962144103</v>
      </c>
    </row>
    <row r="52" spans="1:23" ht="12.75">
      <c r="A52" s="20">
        <v>-2</v>
      </c>
      <c r="B52" s="48">
        <f>217*('飽和水蒸気圧（hPa）'!B53/($A52+B$49+273.15))</f>
        <v>4.141761372975268</v>
      </c>
      <c r="C52" s="38">
        <f>217*('飽和水蒸気圧（hPa）'!C53/($A52+C$49+273.15))</f>
        <v>4.174997648119585</v>
      </c>
      <c r="D52" s="38">
        <f>217*('飽和水蒸気圧（hPa）'!D53/($A52+D$49+273.15))</f>
        <v>4.208474516974995</v>
      </c>
      <c r="E52" s="38">
        <f>217*('飽和水蒸気圧（hPa）'!E53/($A52+E$49+273.15))</f>
        <v>4.242193521733716</v>
      </c>
      <c r="F52" s="38">
        <f>217*('飽和水蒸気圧（hPa）'!F53/($A52+F$49+273.15))</f>
        <v>4.276156213101797</v>
      </c>
      <c r="G52" s="38">
        <f>217*('飽和水蒸気圧（hPa）'!G53/($A52+G$49+273.15))</f>
        <v>4.31036415033776</v>
      </c>
      <c r="H52" s="38">
        <f>217*('飽和水蒸気圧（hPa）'!H53/($A52+H$49+273.15))</f>
        <v>4.344818901291382</v>
      </c>
      <c r="I52" s="38">
        <f>217*('飽和水蒸気圧（hPa）'!I53/($A52+I$49+273.15))</f>
        <v>4.379522042442608</v>
      </c>
      <c r="J52" s="38">
        <f>217*('飽和水蒸気圧（hPa）'!J53/($A52+J$49+273.15))</f>
        <v>4.414475158940586</v>
      </c>
      <c r="K52" s="39">
        <f>217*('飽和水蒸気圧（hPa）'!K53/($A52+K$49+273.15))</f>
        <v>4.449679844642851</v>
      </c>
      <c r="M52" s="20">
        <v>-2</v>
      </c>
      <c r="N52" s="48">
        <f>217*('飽和水蒸気圧（hPa）'!N53/($A52+N$49+273.15))</f>
        <v>4.222240128795871</v>
      </c>
      <c r="O52" s="38">
        <f>217*('飽和水蒸気圧（hPa）'!O53/($A52+O$49+273.15))</f>
        <v>4.174997648119585</v>
      </c>
      <c r="P52" s="38">
        <f>217*('飽和水蒸気圧（hPa）'!P53/($A52+P$49+273.15))</f>
        <v>4.208474516974995</v>
      </c>
      <c r="Q52" s="38">
        <f>217*('飽和水蒸気圧（hPa）'!Q53/($A52+Q$49+273.15))</f>
        <v>4.242193521733716</v>
      </c>
      <c r="R52" s="38">
        <f>217*('飽和水蒸気圧（hPa）'!R53/($A52+R$49+273.15))</f>
        <v>4.276156213101797</v>
      </c>
      <c r="S52" s="38">
        <f>217*('飽和水蒸気圧（hPa）'!S53/($A52+S$49+273.15))</f>
        <v>4.31036415033776</v>
      </c>
      <c r="T52" s="38">
        <f>217*('飽和水蒸気圧（hPa）'!T53/($A52+T$49+273.15))</f>
        <v>4.344818901291382</v>
      </c>
      <c r="U52" s="38">
        <f>217*('飽和水蒸気圧（hPa）'!U53/($A52+U$49+273.15))</f>
        <v>4.379522042442608</v>
      </c>
      <c r="V52" s="38">
        <f>217*('飽和水蒸気圧（hPa）'!V53/($A52+V$49+273.15))</f>
        <v>4.414475158940586</v>
      </c>
      <c r="W52" s="39">
        <f>217*('飽和水蒸気圧（hPa）'!W53/($A52+W$49+273.15))</f>
        <v>4.449679844642851</v>
      </c>
    </row>
    <row r="53" spans="1:23" ht="12.75">
      <c r="A53" s="20">
        <v>-3</v>
      </c>
      <c r="B53" s="48">
        <f>217*('飽和水蒸気圧（hPa）'!B54/($A53+B$49+273.15))</f>
        <v>3.822298004021995</v>
      </c>
      <c r="C53" s="38">
        <f>217*('飽和水蒸気圧（hPa）'!C54/($A53+C$49+273.15))</f>
        <v>3.8532113169569384</v>
      </c>
      <c r="D53" s="38">
        <f>217*('飽和水蒸気圧（hPa）'!D54/($A53+D$49+273.15))</f>
        <v>3.884350261532175</v>
      </c>
      <c r="E53" s="38">
        <f>217*('飽和水蒸気圧（hPa）'!E54/($A53+E$49+273.15))</f>
        <v>3.915716296898563</v>
      </c>
      <c r="F53" s="38">
        <f>217*('飽和水蒸気圧（hPa）'!F54/($A53+F$49+273.15))</f>
        <v>3.9473108903414786</v>
      </c>
      <c r="G53" s="38">
        <f>217*('飽和水蒸気圧（hPa）'!G54/($A53+G$49+273.15))</f>
        <v>3.979135517318165</v>
      </c>
      <c r="H53" s="38">
        <f>217*('飽和水蒸気圧（hPa）'!H54/($A53+H$49+273.15))</f>
        <v>4.01119166149521</v>
      </c>
      <c r="I53" s="38">
        <f>217*('飽和水蒸気圧（hPa）'!I54/($A53+I$49+273.15))</f>
        <v>4.0434808147861485</v>
      </c>
      <c r="J53" s="38">
        <f>217*('飽和水蒸気圧（hPa）'!J54/($A53+J$49+273.15))</f>
        <v>4.0760044773891995</v>
      </c>
      <c r="K53" s="39">
        <f>217*('飽和水蒸気圧（hPa）'!K54/($A53+K$49+273.15))</f>
        <v>4.108764157825136</v>
      </c>
      <c r="M53" s="20">
        <v>-3</v>
      </c>
      <c r="N53" s="48">
        <f>217*('飽和水蒸気圧（hPa）'!N54/($A53+N$49+273.15))</f>
        <v>3.9342797939952425</v>
      </c>
      <c r="O53" s="38">
        <f>217*('飽和水蒸気圧（hPa）'!O54/($A53+O$49+273.15))</f>
        <v>3.8532113169569384</v>
      </c>
      <c r="P53" s="38">
        <f>217*('飽和水蒸気圧（hPa）'!P54/($A53+P$49+273.15))</f>
        <v>3.884350261532175</v>
      </c>
      <c r="Q53" s="38">
        <f>217*('飽和水蒸気圧（hPa）'!Q54/($A53+Q$49+273.15))</f>
        <v>3.915716296898563</v>
      </c>
      <c r="R53" s="38">
        <f>217*('飽和水蒸気圧（hPa）'!R54/($A53+R$49+273.15))</f>
        <v>3.9473108903414786</v>
      </c>
      <c r="S53" s="38">
        <f>217*('飽和水蒸気圧（hPa）'!S54/($A53+S$49+273.15))</f>
        <v>3.979135517318165</v>
      </c>
      <c r="T53" s="38">
        <f>217*('飽和水蒸気圧（hPa）'!T54/($A53+T$49+273.15))</f>
        <v>4.01119166149521</v>
      </c>
      <c r="U53" s="38">
        <f>217*('飽和水蒸気圧（hPa）'!U54/($A53+U$49+273.15))</f>
        <v>4.0434808147861485</v>
      </c>
      <c r="V53" s="38">
        <f>217*('飽和水蒸気圧（hPa）'!V54/($A53+V$49+273.15))</f>
        <v>4.0760044773891995</v>
      </c>
      <c r="W53" s="39">
        <f>217*('飽和水蒸気圧（hPa）'!W54/($A53+W$49+273.15))</f>
        <v>4.108764157825136</v>
      </c>
    </row>
    <row r="54" spans="1:23" ht="12.75">
      <c r="A54" s="20">
        <v>-4</v>
      </c>
      <c r="B54" s="48">
        <f>217*('飽和水蒸気圧（hPa）'!B55/($A54+B$49+273.15))</f>
        <v>3.525259343751079</v>
      </c>
      <c r="C54" s="38">
        <f>217*('飽和水蒸気圧（hPa）'!C55/($A54+C$49+273.15))</f>
        <v>3.553994830433616</v>
      </c>
      <c r="D54" s="38">
        <f>217*('飽和水蒸気圧（hPa）'!D55/($A54+D$49+273.15))</f>
        <v>3.58294179652137</v>
      </c>
      <c r="E54" s="38">
        <f>217*('飽和水蒸気圧（hPa）'!E55/($A54+E$49+273.15))</f>
        <v>3.6121016218460054</v>
      </c>
      <c r="F54" s="38">
        <f>217*('飽和水蒸気圧（hPa）'!F55/($A54+F$49+273.15))</f>
        <v>3.641475694007251</v>
      </c>
      <c r="G54" s="38">
        <f>217*('飽和水蒸気圧（hPa）'!G55/($A54+G$49+273.15))</f>
        <v>3.6710654084089778</v>
      </c>
      <c r="H54" s="38">
        <f>217*('飽和水蒸気圧（hPa）'!H55/($A54+H$49+273.15))</f>
        <v>3.7008721682953976</v>
      </c>
      <c r="I54" s="38">
        <f>217*('飽和水蒸気圧（hPa）'!I55/($A54+I$49+273.15))</f>
        <v>3.730897384787389</v>
      </c>
      <c r="J54" s="38">
        <f>217*('飽和水蒸気圧（hPa）'!J55/($A54+J$49+273.15))</f>
        <v>3.7611424769189514</v>
      </c>
      <c r="K54" s="39">
        <f>217*('飽和水蒸気圧（hPa）'!K55/($A54+K$49+273.15))</f>
        <v>3.791608871673783</v>
      </c>
      <c r="M54" s="20">
        <v>-4</v>
      </c>
      <c r="N54" s="48">
        <f>217*('飽和水蒸気圧（hPa）'!N55/($A54+N$49+273.15))</f>
        <v>3.663673484987243</v>
      </c>
      <c r="O54" s="38">
        <f>217*('飽和水蒸気圧（hPa）'!O55/($A54+O$49+273.15))</f>
        <v>3.553994830433616</v>
      </c>
      <c r="P54" s="38">
        <f>217*('飽和水蒸気圧（hPa）'!P55/($A54+P$49+273.15))</f>
        <v>3.58294179652137</v>
      </c>
      <c r="Q54" s="38">
        <f>217*('飽和水蒸気圧（hPa）'!Q55/($A54+Q$49+273.15))</f>
        <v>3.6121016218460054</v>
      </c>
      <c r="R54" s="38">
        <f>217*('飽和水蒸気圧（hPa）'!R55/($A54+R$49+273.15))</f>
        <v>3.641475694007251</v>
      </c>
      <c r="S54" s="38">
        <f>217*('飽和水蒸気圧（hPa）'!S55/($A54+S$49+273.15))</f>
        <v>3.6710654084089778</v>
      </c>
      <c r="T54" s="38">
        <f>217*('飽和水蒸気圧（hPa）'!T55/($A54+T$49+273.15))</f>
        <v>3.7008721682953976</v>
      </c>
      <c r="U54" s="38">
        <f>217*('飽和水蒸気圧（hPa）'!U55/($A54+U$49+273.15))</f>
        <v>3.730897384787389</v>
      </c>
      <c r="V54" s="38">
        <f>217*('飽和水蒸気圧（hPa）'!V55/($A54+V$49+273.15))</f>
        <v>3.7611424769189514</v>
      </c>
      <c r="W54" s="39">
        <f>217*('飽和水蒸気圧（hPa）'!W55/($A54+W$49+273.15))</f>
        <v>3.791608871673783</v>
      </c>
    </row>
    <row r="55" spans="1:23" ht="13.5" thickBot="1">
      <c r="A55" s="22">
        <v>-5</v>
      </c>
      <c r="B55" s="50">
        <f>217*('飽和水蒸気圧（hPa）'!B56/($A55+B$49+273.15))</f>
        <v>3.2492377638241683</v>
      </c>
      <c r="C55" s="51">
        <f>217*('飽和水蒸気圧（hPa）'!C56/($A55+C$49+273.15))</f>
        <v>3.2759326637624366</v>
      </c>
      <c r="D55" s="51">
        <f>217*('飽和水蒸気圧（hPa）'!D56/($A55+D$49+273.15))</f>
        <v>3.3028256641865434</v>
      </c>
      <c r="E55" s="51">
        <f>217*('飽和水蒸気圧（hPa）'!E56/($A55+E$49+273.15))</f>
        <v>3.3299180692039334</v>
      </c>
      <c r="F55" s="51">
        <f>217*('飽和水蒸気圧（hPa）'!F56/($A55+F$49+273.15))</f>
        <v>3.3572111903362716</v>
      </c>
      <c r="G55" s="51">
        <f>217*('飽和水蒸気圧（hPa）'!G56/($A55+G$49+273.15))</f>
        <v>3.3847063465542684</v>
      </c>
      <c r="H55" s="51">
        <f>217*('飽和水蒸気圧（hPa）'!H56/($A55+H$49+273.15))</f>
        <v>3.412404864312628</v>
      </c>
      <c r="I55" s="51">
        <f>217*('飽和水蒸気圧（hPa）'!I56/($A55+I$49+273.15))</f>
        <v>3.4403080775851205</v>
      </c>
      <c r="J55" s="51">
        <f>217*('飽和水蒸気圧（hPa）'!J56/($A55+J$49+273.15))</f>
        <v>3.468417327899778</v>
      </c>
      <c r="K55" s="52">
        <f>217*('飽和水蒸気圧（hPa）'!K56/($A55+K$49+273.15))</f>
        <v>3.496733964374216</v>
      </c>
      <c r="M55" s="22">
        <v>-5</v>
      </c>
      <c r="N55" s="50">
        <f>217*('飽和水蒸気圧（hPa）'!N56/($A55+N$49+273.15))</f>
        <v>3.4095256059348427</v>
      </c>
      <c r="O55" s="51">
        <f>217*('飽和水蒸気圧（hPa）'!O56/($A55+O$49+273.15))</f>
        <v>3.2759326637624366</v>
      </c>
      <c r="P55" s="51">
        <f>217*('飽和水蒸気圧（hPa）'!P56/($A55+P$49+273.15))</f>
        <v>3.3028256641865434</v>
      </c>
      <c r="Q55" s="51">
        <f>217*('飽和水蒸気圧（hPa）'!Q56/($A55+Q$49+273.15))</f>
        <v>3.3299180692039334</v>
      </c>
      <c r="R55" s="51">
        <f>217*('飽和水蒸気圧（hPa）'!R56/($A55+R$49+273.15))</f>
        <v>3.3572111903362716</v>
      </c>
      <c r="S55" s="51">
        <f>217*('飽和水蒸気圧（hPa）'!S56/($A55+S$49+273.15))</f>
        <v>3.3847063465542684</v>
      </c>
      <c r="T55" s="51">
        <f>217*('飽和水蒸気圧（hPa）'!T56/($A55+T$49+273.15))</f>
        <v>3.412404864312628</v>
      </c>
      <c r="U55" s="51">
        <f>217*('飽和水蒸気圧（hPa）'!U56/($A55+U$49+273.15))</f>
        <v>3.4403080775851205</v>
      </c>
      <c r="V55" s="51">
        <f>217*('飽和水蒸気圧（hPa）'!V56/($A55+V$49+273.15))</f>
        <v>3.468417327899778</v>
      </c>
      <c r="W55" s="52">
        <f>217*('飽和水蒸気圧（hPa）'!W56/($A55+W$49+273.15))</f>
        <v>3.496733964374216</v>
      </c>
    </row>
    <row r="56" spans="1:23" ht="13.5" thickTop="1">
      <c r="A56" s="19">
        <v>-6</v>
      </c>
      <c r="B56" s="47">
        <f>217*('飽和水蒸気圧（hPa）'!B57/($A56+B$49+273.15))</f>
        <v>2.9929026195890494</v>
      </c>
      <c r="C56" s="42">
        <f>217*('飽和水蒸気圧（hPa）'!C57/($A56+C$49+273.15))</f>
        <v>3.0176866341032977</v>
      </c>
      <c r="D56" s="42">
        <f>217*('飽和水蒸気圧（hPa）'!D57/($A56+D$49+273.15))</f>
        <v>3.042656108237547</v>
      </c>
      <c r="E56" s="42">
        <f>217*('飽和水蒸気圧（hPa）'!E57/($A56+E$49+273.15))</f>
        <v>3.067812273845362</v>
      </c>
      <c r="F56" s="42">
        <f>217*('飽和水蒸気圧（hPa）'!F57/($A56+F$49+273.15))</f>
        <v>3.0931563698530318</v>
      </c>
      <c r="G56" s="42">
        <f>217*('飽和水蒸気圧（hPa）'!G57/($A56+G$49+273.15))</f>
        <v>3.1186896422931674</v>
      </c>
      <c r="H56" s="42">
        <f>217*('飽和水蒸気圧（hPa）'!H57/($A56+H$49+273.15))</f>
        <v>3.144413344338429</v>
      </c>
      <c r="I56" s="42">
        <f>217*('飽和水蒸気圧（hPa）'!I57/($A56+I$49+273.15))</f>
        <v>3.1703287363353634</v>
      </c>
      <c r="J56" s="42">
        <f>217*('飽和水蒸気圧（hPa）'!J57/($A56+J$49+273.15))</f>
        <v>3.1964370858383746</v>
      </c>
      <c r="K56" s="43">
        <f>217*('飽和水蒸気圧（hPa）'!K57/($A56+K$49+273.15))</f>
        <v>3.2227396676438094</v>
      </c>
      <c r="M56" s="19">
        <v>-6</v>
      </c>
      <c r="N56" s="47">
        <f>217*('飽和水蒸気圧（hPa）'!N57/($A56+N$49+273.15))</f>
        <v>3.170978054419502</v>
      </c>
      <c r="O56" s="42">
        <f>217*('飽和水蒸気圧（hPa）'!O57/($A56+O$49+273.15))</f>
        <v>3.0176866341032977</v>
      </c>
      <c r="P56" s="42">
        <f>217*('飽和水蒸気圧（hPa）'!P57/($A56+P$49+273.15))</f>
        <v>3.042656108237547</v>
      </c>
      <c r="Q56" s="42">
        <f>217*('飽和水蒸気圧（hPa）'!Q57/($A56+Q$49+273.15))</f>
        <v>3.067812273845362</v>
      </c>
      <c r="R56" s="42">
        <f>217*('飽和水蒸気圧（hPa）'!R57/($A56+R$49+273.15))</f>
        <v>3.0931563698530318</v>
      </c>
      <c r="S56" s="42">
        <f>217*('飽和水蒸気圧（hPa）'!S57/($A56+S$49+273.15))</f>
        <v>3.1186896422931674</v>
      </c>
      <c r="T56" s="42">
        <f>217*('飽和水蒸気圧（hPa）'!T57/($A56+T$49+273.15))</f>
        <v>3.144413344338429</v>
      </c>
      <c r="U56" s="42">
        <f>217*('飽和水蒸気圧（hPa）'!U57/($A56+U$49+273.15))</f>
        <v>3.1703287363353634</v>
      </c>
      <c r="V56" s="42">
        <f>217*('飽和水蒸気圧（hPa）'!V57/($A56+V$49+273.15))</f>
        <v>3.1964370858383746</v>
      </c>
      <c r="W56" s="43">
        <f>217*('飽和水蒸気圧（hPa）'!W57/($A56+W$49+273.15))</f>
        <v>3.2227396676438094</v>
      </c>
    </row>
    <row r="57" spans="1:23" ht="12.75">
      <c r="A57" s="20">
        <v>-7</v>
      </c>
      <c r="B57" s="48">
        <f>217*('飽和水蒸気圧（hPa）'!B58/($A57+B$49+273.15))</f>
        <v>2.75499673609139</v>
      </c>
      <c r="C57" s="38">
        <f>217*('飽和水蒸気圧（hPa）'!C58/($A57+C$49+273.15))</f>
        <v>2.7779923741367476</v>
      </c>
      <c r="D57" s="38">
        <f>217*('飽和水蒸気圧（hPa）'!D58/($A57+D$49+273.15))</f>
        <v>2.8011615349599426</v>
      </c>
      <c r="E57" s="38">
        <f>217*('飽和水蒸気圧（hPa）'!E58/($A57+E$49+273.15))</f>
        <v>2.8245053815089274</v>
      </c>
      <c r="F57" s="38">
        <f>217*('飽和水蒸気圧（hPa）'!F58/($A57+F$49+273.15))</f>
        <v>2.8480250834749743</v>
      </c>
      <c r="G57" s="38">
        <f>217*('飽和水蒸気圧（hPa）'!G58/($A57+G$49+273.15))</f>
        <v>2.87172181732507</v>
      </c>
      <c r="H57" s="38">
        <f>217*('飽和水蒸気圧（hPa）'!H58/($A57+H$49+273.15))</f>
        <v>2.8955967663344446</v>
      </c>
      <c r="I57" s="38">
        <f>217*('飽和水蒸気圧（hPa）'!I58/($A57+I$49+273.15))</f>
        <v>2.9196511206192133</v>
      </c>
      <c r="J57" s="38">
        <f>217*('飽和水蒸気圧（hPa）'!J58/($A57+J$49+273.15))</f>
        <v>2.9438860771691298</v>
      </c>
      <c r="K57" s="39">
        <f>217*('飽和水蒸気圧（hPa）'!K58/($A57+K$49+273.15))</f>
        <v>2.9683028398804745</v>
      </c>
      <c r="M57" s="20">
        <v>-7</v>
      </c>
      <c r="N57" s="48">
        <f>217*('飽和水蒸気圧（hPa）'!N58/($A57+N$49+273.15))</f>
        <v>2.9472090882661184</v>
      </c>
      <c r="O57" s="38">
        <f>217*('飽和水蒸気圧（hPa）'!O58/($A57+O$49+273.15))</f>
        <v>2.7779923741367476</v>
      </c>
      <c r="P57" s="38">
        <f>217*('飽和水蒸気圧（hPa）'!P58/($A57+P$49+273.15))</f>
        <v>2.8011615349599426</v>
      </c>
      <c r="Q57" s="38">
        <f>217*('飽和水蒸気圧（hPa）'!Q58/($A57+Q$49+273.15))</f>
        <v>2.8245053815089274</v>
      </c>
      <c r="R57" s="38">
        <f>217*('飽和水蒸気圧（hPa）'!R58/($A57+R$49+273.15))</f>
        <v>2.8480250834749743</v>
      </c>
      <c r="S57" s="38">
        <f>217*('飽和水蒸気圧（hPa）'!S58/($A57+S$49+273.15))</f>
        <v>2.87172181732507</v>
      </c>
      <c r="T57" s="38">
        <f>217*('飽和水蒸気圧（hPa）'!T58/($A57+T$49+273.15))</f>
        <v>2.8955967663344446</v>
      </c>
      <c r="U57" s="38">
        <f>217*('飽和水蒸気圧（hPa）'!U58/($A57+U$49+273.15))</f>
        <v>2.9196511206192133</v>
      </c>
      <c r="V57" s="38">
        <f>217*('飽和水蒸気圧（hPa）'!V58/($A57+V$49+273.15))</f>
        <v>2.9438860771691298</v>
      </c>
      <c r="W57" s="39">
        <f>217*('飽和水蒸気圧（hPa）'!W58/($A57+W$49+273.15))</f>
        <v>2.9683028398804745</v>
      </c>
    </row>
    <row r="58" spans="1:23" ht="12.75">
      <c r="A58" s="20">
        <v>-8</v>
      </c>
      <c r="B58" s="48">
        <f>217*('飽和水蒸気圧（hPa）'!B59/($A58+B$49+273.15))</f>
        <v>2.5343330170567313</v>
      </c>
      <c r="C58" s="38">
        <f>217*('飽和水蒸気圧（hPa）'!C59/($A58+C$49+273.15))</f>
        <v>2.555655928864685</v>
      </c>
      <c r="D58" s="38">
        <f>217*('飽和水蒸気圧（hPa）'!D59/($A58+D$49+273.15))</f>
        <v>2.577141097808643</v>
      </c>
      <c r="E58" s="38">
        <f>217*('飽和水蒸気圧（hPa）'!E59/($A58+E$49+273.15))</f>
        <v>2.5987896211597272</v>
      </c>
      <c r="F58" s="38">
        <f>217*('飽和水蒸気圧（hPa）'!F59/($A58+F$49+273.15))</f>
        <v>2.6206026026147984</v>
      </c>
      <c r="G58" s="38">
        <f>217*('飽和水蒸気圧（hPa）'!G59/($A58+G$49+273.15))</f>
        <v>2.6425811523276894</v>
      </c>
      <c r="H58" s="38">
        <f>217*('飽和水蒸気圧（hPa）'!H59/($A58+H$49+273.15))</f>
        <v>2.664726386940556</v>
      </c>
      <c r="I58" s="38">
        <f>217*('飽和水蒸気圧（hPa）'!I59/($A58+I$49+273.15))</f>
        <v>2.687039429615338</v>
      </c>
      <c r="J58" s="38">
        <f>217*('飽和水蒸気圧（hPa）'!J59/($A58+J$49+273.15))</f>
        <v>2.709521410065343</v>
      </c>
      <c r="K58" s="39">
        <f>217*('飽和水蒸気圧（hPa）'!K59/($A58+K$49+273.15))</f>
        <v>2.7321734645869435</v>
      </c>
      <c r="M58" s="20">
        <v>-8</v>
      </c>
      <c r="N58" s="48">
        <f>217*('飽和水蒸気圧（hPa）'!N59/($A58+N$49+273.15))</f>
        <v>2.737432208381154</v>
      </c>
      <c r="O58" s="38">
        <f>217*('飽和水蒸気圧（hPa）'!O59/($A58+O$49+273.15))</f>
        <v>2.555655928864685</v>
      </c>
      <c r="P58" s="38">
        <f>217*('飽和水蒸気圧（hPa）'!P59/($A58+P$49+273.15))</f>
        <v>2.577141097808643</v>
      </c>
      <c r="Q58" s="38">
        <f>217*('飽和水蒸気圧（hPa）'!Q59/($A58+Q$49+273.15))</f>
        <v>2.5987896211597272</v>
      </c>
      <c r="R58" s="38">
        <f>217*('飽和水蒸気圧（hPa）'!R59/($A58+R$49+273.15))</f>
        <v>2.6206026026147984</v>
      </c>
      <c r="S58" s="38">
        <f>217*('飽和水蒸気圧（hPa）'!S59/($A58+S$49+273.15))</f>
        <v>2.6425811523276894</v>
      </c>
      <c r="T58" s="38">
        <f>217*('飽和水蒸気圧（hPa）'!T59/($A58+T$49+273.15))</f>
        <v>2.664726386940556</v>
      </c>
      <c r="U58" s="38">
        <f>217*('飽和水蒸気圧（hPa）'!U59/($A58+U$49+273.15))</f>
        <v>2.687039429615338</v>
      </c>
      <c r="V58" s="38">
        <f>217*('飽和水蒸気圧（hPa）'!V59/($A58+V$49+273.15))</f>
        <v>2.709521410065343</v>
      </c>
      <c r="W58" s="39">
        <f>217*('飽和水蒸気圧（hPa）'!W59/($A58+W$49+273.15))</f>
        <v>2.7321734645869435</v>
      </c>
    </row>
    <row r="59" spans="1:23" ht="12.75">
      <c r="A59" s="20">
        <v>-9</v>
      </c>
      <c r="B59" s="48">
        <f>217*('飽和水蒸気圧（hPa）'!B60/($A59+B$49+273.15))</f>
        <v>2.329791174265446</v>
      </c>
      <c r="C59" s="38">
        <f>217*('飽和水蒸気圧（hPa）'!C60/($A59+C$49+273.15))</f>
        <v>2.349550473062408</v>
      </c>
      <c r="D59" s="38">
        <f>217*('飽和水蒸気圧（hPa）'!D60/($A59+D$49+273.15))</f>
        <v>2.369461402911159</v>
      </c>
      <c r="E59" s="38">
        <f>217*('飽和水蒸気圧（hPa）'!E60/($A59+E$49+273.15))</f>
        <v>2.3895249985178677</v>
      </c>
      <c r="F59" s="38">
        <f>217*('飽和水蒸気圧（hPa）'!F60/($A59+F$49+273.15))</f>
        <v>2.4097423007084453</v>
      </c>
      <c r="G59" s="38">
        <f>217*('飽和水蒸気圧（hPa）'!G60/($A59+G$49+273.15))</f>
        <v>2.4301143564586245</v>
      </c>
      <c r="H59" s="38">
        <f>217*('飽和水蒸気圧（hPa）'!H60/($A59+H$49+273.15))</f>
        <v>2.450642218924162</v>
      </c>
      <c r="I59" s="38">
        <f>217*('飽和水蒸気圧（hPa）'!I60/($A59+I$49+273.15))</f>
        <v>2.471326947471157</v>
      </c>
      <c r="J59" s="38">
        <f>217*('飽和水蒸気圧（hPa）'!J60/($A59+J$49+273.15))</f>
        <v>2.492169607706474</v>
      </c>
      <c r="K59" s="39">
        <f>217*('飽和水蒸気圧（hPa）'!K60/($A59+K$49+273.15))</f>
        <v>2.5131712715082863</v>
      </c>
      <c r="M59" s="20">
        <v>-9</v>
      </c>
      <c r="N59" s="48">
        <f>217*('飽和水蒸気圧（hPa）'!N60/($A59+N$49+273.15))</f>
        <v>2.5408950580142307</v>
      </c>
      <c r="O59" s="38">
        <f>217*('飽和水蒸気圧（hPa）'!O60/($A59+O$49+273.15))</f>
        <v>2.349550473062408</v>
      </c>
      <c r="P59" s="38">
        <f>217*('飽和水蒸気圧（hPa）'!P60/($A59+P$49+273.15))</f>
        <v>2.369461402911159</v>
      </c>
      <c r="Q59" s="38">
        <f>217*('飽和水蒸気圧（hPa）'!Q60/($A59+Q$49+273.15))</f>
        <v>2.3895249985178677</v>
      </c>
      <c r="R59" s="38">
        <f>217*('飽和水蒸気圧（hPa）'!R60/($A59+R$49+273.15))</f>
        <v>2.4097423007084453</v>
      </c>
      <c r="S59" s="38">
        <f>217*('飽和水蒸気圧（hPa）'!S60/($A59+S$49+273.15))</f>
        <v>2.4301143564586245</v>
      </c>
      <c r="T59" s="38">
        <f>217*('飽和水蒸気圧（hPa）'!T60/($A59+T$49+273.15))</f>
        <v>2.450642218924162</v>
      </c>
      <c r="U59" s="38">
        <f>217*('飽和水蒸気圧（hPa）'!U60/($A59+U$49+273.15))</f>
        <v>2.471326947471157</v>
      </c>
      <c r="V59" s="38">
        <f>217*('飽和水蒸気圧（hPa）'!V60/($A59+V$49+273.15))</f>
        <v>2.492169607706474</v>
      </c>
      <c r="W59" s="39">
        <f>217*('飽和水蒸気圧（hPa）'!W60/($A59+W$49+273.15))</f>
        <v>2.5131712715082863</v>
      </c>
    </row>
    <row r="60" spans="1:23" ht="13.5" thickBot="1">
      <c r="A60" s="21">
        <v>-10</v>
      </c>
      <c r="B60" s="49">
        <f>217*('飽和水蒸気圧（hPa）'!B61/($A60+B$49+273.15))</f>
        <v>2.140314574729599</v>
      </c>
      <c r="C60" s="40">
        <f>217*('飽和水蒸気圧（hPa）'!C61/($A60+C$49+273.15))</f>
        <v>2.158613146792226</v>
      </c>
      <c r="D60" s="40">
        <f>217*('飽和水蒸気圧（hPa）'!D61/($A60+D$49+273.15))</f>
        <v>2.1770533328919326</v>
      </c>
      <c r="E60" s="40">
        <f>217*('飽和水蒸気圧（hPa）'!E61/($A60+E$49+273.15))</f>
        <v>2.1956361081675353</v>
      </c>
      <c r="F60" s="40">
        <f>217*('飽和水蒸気圧（hPa）'!F61/($A60+F$49+273.15))</f>
        <v>2.214362453582898</v>
      </c>
      <c r="G60" s="40">
        <f>217*('飽和水蒸気圧（hPa）'!G61/($A60+G$49+273.15))</f>
        <v>2.2332333559559006</v>
      </c>
      <c r="H60" s="40">
        <f>217*('飽和水蒸気圧（hPa）'!H61/($A60+H$49+273.15))</f>
        <v>2.252249807987513</v>
      </c>
      <c r="I60" s="40">
        <f>217*('飽和水蒸気圧（hPa）'!I61/($A60+I$49+273.15))</f>
        <v>2.271412808290988</v>
      </c>
      <c r="J60" s="40">
        <f>217*('飽和水蒸気圧（hPa）'!J61/($A60+J$49+273.15))</f>
        <v>2.2907233614211626</v>
      </c>
      <c r="K60" s="41">
        <f>217*('飽和水蒸気圧（hPa）'!K61/($A60+K$49+273.15))</f>
        <v>2.3101824779038647</v>
      </c>
      <c r="M60" s="21">
        <v>-10</v>
      </c>
      <c r="N60" s="49">
        <f>217*('飽和水蒸気圧（hPa）'!N61/($A60+N$49+273.15))</f>
        <v>2.356878338833432</v>
      </c>
      <c r="O60" s="40">
        <f>217*('飽和水蒸気圧（hPa）'!O61/($A60+O$49+273.15))</f>
        <v>2.158613146792226</v>
      </c>
      <c r="P60" s="40">
        <f>217*('飽和水蒸気圧（hPa）'!P61/($A60+P$49+273.15))</f>
        <v>2.1770533328919326</v>
      </c>
      <c r="Q60" s="40">
        <f>217*('飽和水蒸気圧（hPa）'!Q61/($A60+Q$49+273.15))</f>
        <v>2.1956361081675353</v>
      </c>
      <c r="R60" s="40">
        <f>217*('飽和水蒸気圧（hPa）'!R61/($A60+R$49+273.15))</f>
        <v>2.214362453582898</v>
      </c>
      <c r="S60" s="40">
        <f>217*('飽和水蒸気圧（hPa）'!S61/($A60+S$49+273.15))</f>
        <v>2.2332333559559006</v>
      </c>
      <c r="T60" s="40">
        <f>217*('飽和水蒸気圧（hPa）'!T61/($A60+T$49+273.15))</f>
        <v>2.252249807987513</v>
      </c>
      <c r="U60" s="40">
        <f>217*('飽和水蒸気圧（hPa）'!U61/($A60+U$49+273.15))</f>
        <v>2.271412808290988</v>
      </c>
      <c r="V60" s="40">
        <f>217*('飽和水蒸気圧（hPa）'!V61/($A60+V$49+273.15))</f>
        <v>2.2907233614211626</v>
      </c>
      <c r="W60" s="41">
        <f>217*('飽和水蒸気圧（hPa）'!W61/($A60+W$49+273.15))</f>
        <v>2.3101824779038647</v>
      </c>
    </row>
    <row r="61" spans="1:23" ht="12.75">
      <c r="A61" s="19">
        <v>-11</v>
      </c>
      <c r="B61" s="47">
        <f>217*('飽和水蒸気圧（hPa）'!B62/($A61+B$49+273.15))</f>
        <v>1.964907203069579</v>
      </c>
      <c r="C61" s="42">
        <f>217*('飽和水蒸気圧（hPa）'!C62/($A61+C$49+273.15))</f>
        <v>1.9818420063774613</v>
      </c>
      <c r="D61" s="42">
        <f>217*('飽和水蒸気圧（hPa）'!D62/($A61+D$49+273.15))</f>
        <v>1.998908986417627</v>
      </c>
      <c r="E61" s="42">
        <f>217*('飽和水蒸気圧（hPa）'!E62/($A61+E$49+273.15))</f>
        <v>2.01610906164746</v>
      </c>
      <c r="F61" s="42">
        <f>217*('飽和水蒸気圧（hPa）'!F62/($A61+F$49+273.15))</f>
        <v>2.033443156065753</v>
      </c>
      <c r="G61" s="42">
        <f>217*('飽和水蒸気圧（hPa）'!G62/($A61+G$49+273.15))</f>
        <v>2.0509121992405746</v>
      </c>
      <c r="H61" s="42">
        <f>217*('飽和水蒸気圧（hPa）'!H62/($A61+H$49+273.15))</f>
        <v>2.0685171263372597</v>
      </c>
      <c r="I61" s="42">
        <f>217*('飽和水蒸気圧（hPa）'!I62/($A61+I$49+273.15))</f>
        <v>2.0862588781464932</v>
      </c>
      <c r="J61" s="42">
        <f>217*('飽和水蒸気圧（hPa）'!J62/($A61+J$49+273.15))</f>
        <v>2.1041384011125146</v>
      </c>
      <c r="K61" s="43">
        <f>217*('飽和水蒸気圧（hPa）'!K62/($A61+K$49+273.15))</f>
        <v>2.122156647361424</v>
      </c>
      <c r="M61" s="19">
        <v>-11</v>
      </c>
      <c r="N61" s="47">
        <f>217*('飽和水蒸気圧（hPa）'!N62/($A61+N$49+273.15))</f>
        <v>2.184694744184267</v>
      </c>
      <c r="O61" s="42">
        <f>217*('飽和水蒸気圧（hPa）'!O62/($A61+O$49+273.15))</f>
        <v>1.9818420063774613</v>
      </c>
      <c r="P61" s="42">
        <f>217*('飽和水蒸気圧（hPa）'!P62/($A61+P$49+273.15))</f>
        <v>1.998908986417627</v>
      </c>
      <c r="Q61" s="42">
        <f>217*('飽和水蒸気圧（hPa）'!Q62/($A61+Q$49+273.15))</f>
        <v>2.01610906164746</v>
      </c>
      <c r="R61" s="42">
        <f>217*('飽和水蒸気圧（hPa）'!R62/($A61+R$49+273.15))</f>
        <v>2.033443156065753</v>
      </c>
      <c r="S61" s="42">
        <f>217*('飽和水蒸気圧（hPa）'!S62/($A61+S$49+273.15))</f>
        <v>2.0509121992405746</v>
      </c>
      <c r="T61" s="42">
        <f>217*('飽和水蒸気圧（hPa）'!T62/($A61+T$49+273.15))</f>
        <v>2.0685171263372597</v>
      </c>
      <c r="U61" s="42">
        <f>217*('飽和水蒸気圧（hPa）'!U62/($A61+U$49+273.15))</f>
        <v>2.0862588781464932</v>
      </c>
      <c r="V61" s="42">
        <f>217*('飽和水蒸気圧（hPa）'!V62/($A61+V$49+273.15))</f>
        <v>2.1041384011125146</v>
      </c>
      <c r="W61" s="43">
        <f>217*('飽和水蒸気圧（hPa）'!W62/($A61+W$49+273.15))</f>
        <v>2.122156647361424</v>
      </c>
    </row>
    <row r="62" spans="1:23" ht="12.75">
      <c r="A62" s="20">
        <v>-12</v>
      </c>
      <c r="B62" s="48">
        <f>217*('飽和水蒸気圧（hPa）'!B63/($A62+B$49+273.15))</f>
        <v>1.8026307364800087</v>
      </c>
      <c r="C62" s="38">
        <f>217*('飽和水蒸気圧（hPa）'!C63/($A62+C$49+273.15))</f>
        <v>1.8182930882270918</v>
      </c>
      <c r="D62" s="38">
        <f>217*('飽和水蒸気圧（hPa）'!D63/($A62+D$49+273.15))</f>
        <v>1.8340787308543298</v>
      </c>
      <c r="E62" s="38">
        <f>217*('飽和水蒸気圧（hPa）'!E63/($A62+E$49+273.15))</f>
        <v>1.8499885289145421</v>
      </c>
      <c r="F62" s="38">
        <f>217*('飽和水蒸気圧（hPa）'!F63/($A62+F$49+273.15))</f>
        <v>1.8660233522290974</v>
      </c>
      <c r="G62" s="38">
        <f>217*('飽和水蒸気圧（hPa）'!G63/($A62+G$49+273.15))</f>
        <v>1.8821840759147266</v>
      </c>
      <c r="H62" s="38">
        <f>217*('飽和水蒸気圧（hPa）'!H63/($A62+H$49+273.15))</f>
        <v>1.8984715804104313</v>
      </c>
      <c r="I62" s="38">
        <f>217*('飽和水蒸気圧（hPa）'!I63/($A62+I$49+273.15))</f>
        <v>1.9148867515045038</v>
      </c>
      <c r="J62" s="38">
        <f>217*('飽和水蒸気圧（hPa）'!J63/($A62+J$49+273.15))</f>
        <v>1.9314304803616524</v>
      </c>
      <c r="K62" s="39">
        <f>217*('飽和水蒸気圧（hPa）'!K63/($A62+K$49+273.15))</f>
        <v>1.948103663550232</v>
      </c>
      <c r="M62" s="20">
        <v>-12</v>
      </c>
      <c r="N62" s="48">
        <f>217*('飽和水蒸気圧（hPa）'!N63/($A62+N$49+273.15))</f>
        <v>2.023687909881494</v>
      </c>
      <c r="O62" s="38">
        <f>217*('飽和水蒸気圧（hPa）'!O63/($A62+O$49+273.15))</f>
        <v>1.8182930882270918</v>
      </c>
      <c r="P62" s="38">
        <f>217*('飽和水蒸気圧（hPa）'!P63/($A62+P$49+273.15))</f>
        <v>1.8340787308543298</v>
      </c>
      <c r="Q62" s="38">
        <f>217*('飽和水蒸気圧（hPa）'!Q63/($A62+Q$49+273.15))</f>
        <v>1.8499885289145421</v>
      </c>
      <c r="R62" s="38">
        <f>217*('飽和水蒸気圧（hPa）'!R63/($A62+R$49+273.15))</f>
        <v>1.8660233522290974</v>
      </c>
      <c r="S62" s="38">
        <f>217*('飽和水蒸気圧（hPa）'!S63/($A62+S$49+273.15))</f>
        <v>1.8821840759147266</v>
      </c>
      <c r="T62" s="38">
        <f>217*('飽和水蒸気圧（hPa）'!T63/($A62+T$49+273.15))</f>
        <v>1.8984715804104313</v>
      </c>
      <c r="U62" s="38">
        <f>217*('飽和水蒸気圧（hPa）'!U63/($A62+U$49+273.15))</f>
        <v>1.9148867515045038</v>
      </c>
      <c r="V62" s="38">
        <f>217*('飽和水蒸気圧（hPa）'!V63/($A62+V$49+273.15))</f>
        <v>1.9314304803616524</v>
      </c>
      <c r="W62" s="39">
        <f>217*('飽和水蒸気圧（hPa）'!W63/($A62+W$49+273.15))</f>
        <v>1.948103663550232</v>
      </c>
    </row>
    <row r="63" spans="1:23" ht="12.75">
      <c r="A63" s="20">
        <v>-13</v>
      </c>
      <c r="B63" s="48">
        <f>217*('飽和水蒸気圧（hPa）'!B64/($A63+B$49+273.15))</f>
        <v>1.6526017296687978</v>
      </c>
      <c r="C63" s="38">
        <f>217*('飽和水蒸気圧（hPa）'!C64/($A63+C$49+273.15))</f>
        <v>1.6670775828953193</v>
      </c>
      <c r="D63" s="38">
        <f>217*('飽和水蒸気圧（hPa）'!D64/($A63+D$49+273.15))</f>
        <v>1.681668365421454</v>
      </c>
      <c r="E63" s="38">
        <f>217*('飽和水蒸気圧（hPa）'!E64/($A63+E$49+273.15))</f>
        <v>1.6963748905658802</v>
      </c>
      <c r="F63" s="38">
        <f>217*('飽和水蒸気圧（hPa）'!F64/($A63+F$49+273.15))</f>
        <v>1.7111979766535026</v>
      </c>
      <c r="G63" s="38">
        <f>217*('飽和水蒸気圧（hPa）'!G64/($A63+G$49+273.15))</f>
        <v>1.7261384470412156</v>
      </c>
      <c r="H63" s="38">
        <f>217*('飽和水蒸気圧（hPa）'!H64/($A63+H$49+273.15))</f>
        <v>1.7411971301437734</v>
      </c>
      <c r="I63" s="38">
        <f>217*('飽和水蒸気圧（hPa）'!I64/($A63+I$49+273.15))</f>
        <v>1.756374859459763</v>
      </c>
      <c r="J63" s="38">
        <f>217*('飽和水蒸気圧（hPa）'!J64/($A63+J$49+273.15))</f>
        <v>1.7716724735976808</v>
      </c>
      <c r="K63" s="39">
        <f>217*('飽和水蒸気圧（hPa）'!K64/($A63+K$49+273.15))</f>
        <v>1.78709081630211</v>
      </c>
      <c r="M63" s="20">
        <v>-13</v>
      </c>
      <c r="N63" s="48">
        <f>217*('飽和水蒸気圧（hPa）'!N64/($A63+N$49+273.15))</f>
        <v>1.873231382861951</v>
      </c>
      <c r="O63" s="38">
        <f>217*('飽和水蒸気圧（hPa）'!O64/($A63+O$49+273.15))</f>
        <v>1.6670775828953193</v>
      </c>
      <c r="P63" s="38">
        <f>217*('飽和水蒸気圧（hPa）'!P64/($A63+P$49+273.15))</f>
        <v>1.681668365421454</v>
      </c>
      <c r="Q63" s="38">
        <f>217*('飽和水蒸気圧（hPa）'!Q64/($A63+Q$49+273.15))</f>
        <v>1.6963748905658802</v>
      </c>
      <c r="R63" s="38">
        <f>217*('飽和水蒸気圧（hPa）'!R64/($A63+R$49+273.15))</f>
        <v>1.7111979766535026</v>
      </c>
      <c r="S63" s="38">
        <f>217*('飽和水蒸気圧（hPa）'!S64/($A63+S$49+273.15))</f>
        <v>1.7261384470412156</v>
      </c>
      <c r="T63" s="38">
        <f>217*('飽和水蒸気圧（hPa）'!T64/($A63+T$49+273.15))</f>
        <v>1.7411971301437734</v>
      </c>
      <c r="U63" s="38">
        <f>217*('飽和水蒸気圧（hPa）'!U64/($A63+U$49+273.15))</f>
        <v>1.756374859459763</v>
      </c>
      <c r="V63" s="38">
        <f>217*('飽和水蒸気圧（hPa）'!V64/($A63+V$49+273.15))</f>
        <v>1.7716724735976808</v>
      </c>
      <c r="W63" s="39">
        <f>217*('飽和水蒸気圧（hPa）'!W64/($A63+W$49+273.15))</f>
        <v>1.78709081630211</v>
      </c>
    </row>
    <row r="64" spans="1:23" ht="12.75">
      <c r="A64" s="20">
        <v>-14</v>
      </c>
      <c r="B64" s="48">
        <f>217*('飽和水蒸気圧（hPa）'!B65/($A64+B$49+273.15))</f>
        <v>1.5139889071501522</v>
      </c>
      <c r="C64" s="38">
        <f>217*('飽和水蒸気圧（hPa）'!C65/($A64+C$49+273.15))</f>
        <v>1.527359116757079</v>
      </c>
      <c r="D64" s="38">
        <f>217*('飽和水蒸気圧（hPa）'!D65/($A64+D$49+273.15))</f>
        <v>1.5408363922235404</v>
      </c>
      <c r="E64" s="38">
        <f>217*('飽和水蒸気圧（hPa）'!E65/($A64+E$49+273.15))</f>
        <v>1.5544214982006865</v>
      </c>
      <c r="F64" s="38">
        <f>217*('飽和水蒸気圧（hPa）'!F65/($A64+F$49+273.15))</f>
        <v>1.5681152040938287</v>
      </c>
      <c r="G64" s="38">
        <f>217*('飽和水蒸気圧（hPa）'!G65/($A64+G$49+273.15))</f>
        <v>1.5819182840871906</v>
      </c>
      <c r="H64" s="38">
        <f>217*('飽和水蒸気圧（hPa）'!H65/($A64+H$49+273.15))</f>
        <v>1.5958315171687596</v>
      </c>
      <c r="I64" s="38">
        <f>217*('飽和水蒸気圧（hPa）'!I65/($A64+I$49+273.15))</f>
        <v>1.6098556871552407</v>
      </c>
      <c r="J64" s="38">
        <f>217*('飽和水蒸気圧（hPa）'!J65/($A64+J$49+273.15))</f>
        <v>1.6239915827171105</v>
      </c>
      <c r="K64" s="39">
        <f>217*('飽和水蒸気圧（hPa）'!K65/($A64+K$49+273.15))</f>
        <v>1.638239997403769</v>
      </c>
      <c r="M64" s="20">
        <v>-14</v>
      </c>
      <c r="N64" s="48">
        <f>217*('飽和水蒸気圧（hPa）'!N65/($A64+N$49+273.15))</f>
        <v>1.7327276080052125</v>
      </c>
      <c r="O64" s="38">
        <f>217*('飽和水蒸気圧（hPa）'!O65/($A64+O$49+273.15))</f>
        <v>1.527359116757079</v>
      </c>
      <c r="P64" s="38">
        <f>217*('飽和水蒸気圧（hPa）'!P65/($A64+P$49+273.15))</f>
        <v>1.5408363922235404</v>
      </c>
      <c r="Q64" s="38">
        <f>217*('飽和水蒸気圧（hPa）'!Q65/($A64+Q$49+273.15))</f>
        <v>1.5544214982006865</v>
      </c>
      <c r="R64" s="38">
        <f>217*('飽和水蒸気圧（hPa）'!R65/($A64+R$49+273.15))</f>
        <v>1.5681152040938287</v>
      </c>
      <c r="S64" s="38">
        <f>217*('飽和水蒸気圧（hPa）'!S65/($A64+S$49+273.15))</f>
        <v>1.5819182840871906</v>
      </c>
      <c r="T64" s="38">
        <f>217*('飽和水蒸気圧（hPa）'!T65/($A64+T$49+273.15))</f>
        <v>1.5958315171687596</v>
      </c>
      <c r="U64" s="38">
        <f>217*('飽和水蒸気圧（hPa）'!U65/($A64+U$49+273.15))</f>
        <v>1.6098556871552407</v>
      </c>
      <c r="V64" s="38">
        <f>217*('飽和水蒸気圧（hPa）'!V65/($A64+V$49+273.15))</f>
        <v>1.6239915827171105</v>
      </c>
      <c r="W64" s="39">
        <f>217*('飽和水蒸気圧（hPa）'!W65/($A64+W$49+273.15))</f>
        <v>1.638239997403769</v>
      </c>
    </row>
    <row r="65" spans="1:23" ht="13.5" thickBot="1">
      <c r="A65" s="22">
        <v>-15</v>
      </c>
      <c r="B65" s="50">
        <f>217*('飽和水蒸気圧（hPa）'!B66/($A65+B$49+273.15))</f>
        <v>1.3860105602719701</v>
      </c>
      <c r="C65" s="51">
        <f>217*('飽和水蒸気圧（hPa）'!C66/($A65+C$49+273.15))</f>
        <v>1.398351138679837</v>
      </c>
      <c r="D65" s="51">
        <f>217*('飽和水蒸気圧（hPa）'!D66/($A65+D$49+273.15))</f>
        <v>1.4107913925402833</v>
      </c>
      <c r="E65" s="51">
        <f>217*('飽和水蒸気圧（hPa）'!E66/($A65+E$49+273.15))</f>
        <v>1.423332040302339</v>
      </c>
      <c r="F65" s="51">
        <f>217*('飽和水蒸気圧（hPa）'!F66/($A65+F$49+273.15))</f>
        <v>1.4359738049271351</v>
      </c>
      <c r="G65" s="51">
        <f>217*('飽和水蒸気圧（hPa）'!G66/($A65+G$49+273.15))</f>
        <v>1.4487174139116643</v>
      </c>
      <c r="H65" s="51">
        <f>217*('飽和水蒸気圧（hPa）'!H66/($A65+H$49+273.15))</f>
        <v>1.4615635993126426</v>
      </c>
      <c r="I65" s="51">
        <f>217*('飽和水蒸気圧（hPa）'!I66/($A65+I$49+273.15))</f>
        <v>1.4745130977704697</v>
      </c>
      <c r="J65" s="51">
        <f>217*('飽和水蒸気圧（hPa）'!J66/($A65+J$49+273.15))</f>
        <v>1.4875666505332827</v>
      </c>
      <c r="K65" s="52">
        <f>217*('飽和水蒸気圧（hPa）'!K66/($A65+K$49+273.15))</f>
        <v>1.500725003481116</v>
      </c>
      <c r="M65" s="22">
        <v>-15</v>
      </c>
      <c r="N65" s="50">
        <f>217*('飽和水蒸気圧（hPa）'!N66/($A65+N$49+273.15))</f>
        <v>1.6016069334072704</v>
      </c>
      <c r="O65" s="51">
        <f>217*('飽和水蒸気圧（hPa）'!O66/($A65+O$49+273.15))</f>
        <v>1.398351138679837</v>
      </c>
      <c r="P65" s="51">
        <f>217*('飽和水蒸気圧（hPa）'!P66/($A65+P$49+273.15))</f>
        <v>1.4107913925402833</v>
      </c>
      <c r="Q65" s="51">
        <f>217*('飽和水蒸気圧（hPa）'!Q66/($A65+Q$49+273.15))</f>
        <v>1.423332040302339</v>
      </c>
      <c r="R65" s="51">
        <f>217*('飽和水蒸気圧（hPa）'!R66/($A65+R$49+273.15))</f>
        <v>1.4359738049271351</v>
      </c>
      <c r="S65" s="51">
        <f>217*('飽和水蒸気圧（hPa）'!S66/($A65+S$49+273.15))</f>
        <v>1.4487174139116643</v>
      </c>
      <c r="T65" s="51">
        <f>217*('飽和水蒸気圧（hPa）'!T66/($A65+T$49+273.15))</f>
        <v>1.4615635993126426</v>
      </c>
      <c r="U65" s="51">
        <f>217*('飽和水蒸気圧（hPa）'!U66/($A65+U$49+273.15))</f>
        <v>1.4745130977704697</v>
      </c>
      <c r="V65" s="51">
        <f>217*('飽和水蒸気圧（hPa）'!V66/($A65+V$49+273.15))</f>
        <v>1.4875666505332827</v>
      </c>
      <c r="W65" s="52">
        <f>217*('飽和水蒸気圧（hPa）'!W66/($A65+W$49+273.15))</f>
        <v>1.500725003481116</v>
      </c>
    </row>
    <row r="66" spans="1:23" ht="13.5" thickTop="1">
      <c r="A66" s="19">
        <v>-16</v>
      </c>
      <c r="B66" s="47">
        <f>217*('飽和水蒸気圧（hPa）'!B67/($A66+B$49+273.15))</f>
        <v>1.2679320463602242</v>
      </c>
      <c r="C66" s="42">
        <f>217*('飽和水蒸気圧（hPa）'!C67/($A66+C$49+273.15))</f>
        <v>1.2793144090739414</v>
      </c>
      <c r="D66" s="42">
        <f>217*('飽和水蒸気圧（hPa）'!D67/($A66+D$49+273.15))</f>
        <v>1.2907895057567111</v>
      </c>
      <c r="E66" s="42">
        <f>217*('飽和水蒸気圧（hPa）'!E67/($A66+E$49+273.15))</f>
        <v>1.3023580110222648</v>
      </c>
      <c r="F66" s="42">
        <f>217*('飽和水蒸気圧（hPa）'!F67/($A66+F$49+273.15))</f>
        <v>1.314020603764113</v>
      </c>
      <c r="G66" s="42">
        <f>217*('飽和水蒸気圧（hPa）'!G67/($A66+G$49+273.15))</f>
        <v>1.3257779671783447</v>
      </c>
      <c r="H66" s="42">
        <f>217*('飽和水蒸気圧（hPa）'!H67/($A66+H$49+273.15))</f>
        <v>1.3376307887865269</v>
      </c>
      <c r="I66" s="42">
        <f>217*('飽和水蒸気圧（hPa）'!I67/($A66+I$49+273.15))</f>
        <v>1.3495797604586952</v>
      </c>
      <c r="J66" s="42">
        <f>217*('飽和水蒸気圧（hPa）'!J67/($A66+J$49+273.15))</f>
        <v>1.3616255784364386</v>
      </c>
      <c r="K66" s="43">
        <f>217*('飽和水蒸気圧（hPa）'!K67/($A66+K$49+273.15))</f>
        <v>1.3737689433560822</v>
      </c>
      <c r="M66" s="19">
        <v>-16</v>
      </c>
      <c r="N66" s="47">
        <f>217*('飽和水蒸気圧（hPa）'!N67/($A66+N$49+273.15))</f>
        <v>1.4793266343705802</v>
      </c>
      <c r="O66" s="42">
        <f>217*('飽和水蒸気圧（hPa）'!O67/($A66+O$49+273.15))</f>
        <v>1.2793144090739414</v>
      </c>
      <c r="P66" s="42">
        <f>217*('飽和水蒸気圧（hPa）'!P67/($A66+P$49+273.15))</f>
        <v>1.2907895057567111</v>
      </c>
      <c r="Q66" s="42">
        <f>217*('飽和水蒸気圧（hPa）'!Q67/($A66+Q$49+273.15))</f>
        <v>1.3023580110222648</v>
      </c>
      <c r="R66" s="42">
        <f>217*('飽和水蒸気圧（hPa）'!R67/($A66+R$49+273.15))</f>
        <v>1.314020603764113</v>
      </c>
      <c r="S66" s="42">
        <f>217*('飽和水蒸気圧（hPa）'!S67/($A66+S$49+273.15))</f>
        <v>1.3257779671783447</v>
      </c>
      <c r="T66" s="42">
        <f>217*('飽和水蒸気圧（hPa）'!T67/($A66+T$49+273.15))</f>
        <v>1.3376307887865269</v>
      </c>
      <c r="U66" s="42">
        <f>217*('飽和水蒸気圧（hPa）'!U67/($A66+U$49+273.15))</f>
        <v>1.3495797604586952</v>
      </c>
      <c r="V66" s="42">
        <f>217*('飽和水蒸気圧（hPa）'!V67/($A66+V$49+273.15))</f>
        <v>1.3616255784364386</v>
      </c>
      <c r="W66" s="43">
        <f>217*('飽和水蒸気圧（hPa）'!W67/($A66+W$49+273.15))</f>
        <v>1.3737689433560822</v>
      </c>
    </row>
    <row r="67" spans="1:23" ht="12.75">
      <c r="A67" s="20">
        <v>-17</v>
      </c>
      <c r="B67" s="48">
        <f>217*('飽和水蒸気圧（hPa）'!B68/($A67+B$49+273.15))</f>
        <v>1.1590633873676333</v>
      </c>
      <c r="C67" s="38">
        <f>217*('飽和水蒸気圧（hPa）'!C68/($A67+C$49+273.15))</f>
        <v>1.1695545887082488</v>
      </c>
      <c r="D67" s="38">
        <f>217*('飽和水蒸気圧（hPa）'!D68/($A67+D$49+273.15))</f>
        <v>1.1801320083197098</v>
      </c>
      <c r="E67" s="38">
        <f>217*('飽和水蒸気圧（hPa）'!E68/($A67+E$49+273.15))</f>
        <v>1.1907962792512778</v>
      </c>
      <c r="F67" s="38">
        <f>217*('飽和水蒸気圧（hPa）'!F68/($A67+F$49+273.15))</f>
        <v>1.2015480386091555</v>
      </c>
      <c r="G67" s="38">
        <f>217*('飽和水蒸気圧（hPa）'!G68/($A67+G$49+273.15))</f>
        <v>1.2123879275783527</v>
      </c>
      <c r="H67" s="38">
        <f>217*('飽和水蒸気圧（hPa）'!H68/($A67+H$49+273.15))</f>
        <v>1.2233165914446396</v>
      </c>
      <c r="I67" s="38">
        <f>217*('飽和水蒸気圧（hPa）'!I68/($A67+I$49+273.15))</f>
        <v>1.2343346796166015</v>
      </c>
      <c r="J67" s="38">
        <f>217*('飽和水蒸気圧（hPa）'!J68/($A67+J$49+273.15))</f>
        <v>1.2454428456477786</v>
      </c>
      <c r="K67" s="39">
        <f>217*('飽和水蒸気圧（hPa）'!K68/($A67+K$49+273.15))</f>
        <v>1.2566417472589022</v>
      </c>
      <c r="M67" s="20">
        <v>-17</v>
      </c>
      <c r="N67" s="48">
        <f>217*('飽和水蒸気圧（hPa）'!N68/($A67+N$49+273.15))</f>
        <v>1.3653699563517878</v>
      </c>
      <c r="O67" s="38">
        <f>217*('飽和水蒸気圧（hPa）'!O68/($A67+O$49+273.15))</f>
        <v>1.1695545887082488</v>
      </c>
      <c r="P67" s="38">
        <f>217*('飽和水蒸気圧（hPa）'!P68/($A67+P$49+273.15))</f>
        <v>1.1801320083197098</v>
      </c>
      <c r="Q67" s="38">
        <f>217*('飽和水蒸気圧（hPa）'!Q68/($A67+Q$49+273.15))</f>
        <v>1.1907962792512778</v>
      </c>
      <c r="R67" s="38">
        <f>217*('飽和水蒸気圧（hPa）'!R68/($A67+R$49+273.15))</f>
        <v>1.2015480386091555</v>
      </c>
      <c r="S67" s="38">
        <f>217*('飽和水蒸気圧（hPa）'!S68/($A67+S$49+273.15))</f>
        <v>1.2123879275783527</v>
      </c>
      <c r="T67" s="38">
        <f>217*('飽和水蒸気圧（hPa）'!T68/($A67+T$49+273.15))</f>
        <v>1.2233165914446396</v>
      </c>
      <c r="U67" s="38">
        <f>217*('飽和水蒸気圧（hPa）'!U68/($A67+U$49+273.15))</f>
        <v>1.2343346796166015</v>
      </c>
      <c r="V67" s="38">
        <f>217*('飽和水蒸気圧（hPa）'!V68/($A67+V$49+273.15))</f>
        <v>1.2454428456477786</v>
      </c>
      <c r="W67" s="39">
        <f>217*('飽和水蒸気圧（hPa）'!W68/($A67+W$49+273.15))</f>
        <v>1.2566417472589022</v>
      </c>
    </row>
    <row r="68" spans="1:23" ht="12.75">
      <c r="A68" s="20">
        <v>-18</v>
      </c>
      <c r="B68" s="48">
        <f>217*('飽和水蒸気圧（hPa）'!B69/($A68+B$49+273.15))</f>
        <v>1.058756965421128</v>
      </c>
      <c r="C68" s="38">
        <f>217*('飽和水蒸気圧（hPa）'!C69/($A68+C$49+273.15))</f>
        <v>1.0684199246847048</v>
      </c>
      <c r="D68" s="38">
        <f>217*('飽和水蒸気圧（hPa）'!D69/($A68+D$49+273.15))</f>
        <v>1.0781629901137382</v>
      </c>
      <c r="E68" s="38">
        <f>217*('飽和水蒸気圧（hPa）'!E69/($A68+E$49+273.15))</f>
        <v>1.0879867553704548</v>
      </c>
      <c r="F68" s="38">
        <f>217*('飽和水蒸気圧（hPa）'!F69/($A68+F$49+273.15))</f>
        <v>1.0978918179604087</v>
      </c>
      <c r="G68" s="38">
        <f>217*('飽和水蒸気圧（hPa）'!G69/($A68+G$49+273.15))</f>
        <v>1.1078787792534353</v>
      </c>
      <c r="H68" s="38">
        <f>217*('飽和水蒸気圧（hPa）'!H69/($A68+H$49+273.15))</f>
        <v>1.117948244504694</v>
      </c>
      <c r="I68" s="38">
        <f>217*('飽和水蒸気圧（hPa）'!I69/($A68+I$49+273.15))</f>
        <v>1.1281008228758032</v>
      </c>
      <c r="J68" s="38">
        <f>217*('飽和水蒸気圧（hPa）'!J69/($A68+J$49+273.15))</f>
        <v>1.138337127456063</v>
      </c>
      <c r="K68" s="39">
        <f>217*('飽和水蒸気圧（hPa）'!K69/($A68+K$49+273.15))</f>
        <v>1.1486577752837726</v>
      </c>
      <c r="M68" s="20">
        <v>-18</v>
      </c>
      <c r="N68" s="48">
        <f>217*('飽和水蒸気圧（hPa）'!N69/($A68+N$49+273.15))</f>
        <v>1.259245177086237</v>
      </c>
      <c r="O68" s="38">
        <f>217*('飽和水蒸気圧（hPa）'!O69/($A68+O$49+273.15))</f>
        <v>1.0684199246847048</v>
      </c>
      <c r="P68" s="38">
        <f>217*('飽和水蒸気圧（hPa）'!P69/($A68+P$49+273.15))</f>
        <v>1.0781629901137382</v>
      </c>
      <c r="Q68" s="38">
        <f>217*('飽和水蒸気圧（hPa）'!Q69/($A68+Q$49+273.15))</f>
        <v>1.0879867553704548</v>
      </c>
      <c r="R68" s="38">
        <f>217*('飽和水蒸気圧（hPa）'!R69/($A68+R$49+273.15))</f>
        <v>1.0978918179604087</v>
      </c>
      <c r="S68" s="38">
        <f>217*('飽和水蒸気圧（hPa）'!S69/($A68+S$49+273.15))</f>
        <v>1.1078787792534353</v>
      </c>
      <c r="T68" s="38">
        <f>217*('飽和水蒸気圧（hPa）'!T69/($A68+T$49+273.15))</f>
        <v>1.117948244504694</v>
      </c>
      <c r="U68" s="38">
        <f>217*('飽和水蒸気圧（hPa）'!U69/($A68+U$49+273.15))</f>
        <v>1.1281008228758032</v>
      </c>
      <c r="V68" s="38">
        <f>217*('飽和水蒸気圧（hPa）'!V69/($A68+V$49+273.15))</f>
        <v>1.138337127456063</v>
      </c>
      <c r="W68" s="39">
        <f>217*('飽和水蒸気圧（hPa）'!W69/($A68+W$49+273.15))</f>
        <v>1.1486577752837726</v>
      </c>
    </row>
    <row r="69" spans="1:23" ht="12.75">
      <c r="A69" s="20">
        <v>-19</v>
      </c>
      <c r="B69" s="48">
        <f>217*('飽和水蒸気圧（hPa）'!B70/($A69+B$49+273.15))</f>
        <v>0.9664053126722464</v>
      </c>
      <c r="C69" s="38">
        <f>217*('飽和水蒸気圧（hPa）'!C70/($A69+C$49+273.15))</f>
        <v>0.9752990309749369</v>
      </c>
      <c r="D69" s="38">
        <f>217*('飽和水蒸気圧（hPa）'!D70/($A69+D$49+273.15))</f>
        <v>0.9842671256577677</v>
      </c>
      <c r="E69" s="38">
        <f>217*('飽和水蒸気圧（hPa）'!E70/($A69+E$49+273.15))</f>
        <v>0.9933101530825506</v>
      </c>
      <c r="F69" s="38">
        <f>217*('飽和水蒸気圧（hPa）'!F70/($A69+F$49+273.15))</f>
        <v>1.0024286732497762</v>
      </c>
      <c r="G69" s="38">
        <f>217*('飽和水蒸気圧（hPa）'!G70/($A69+G$49+273.15))</f>
        <v>1.011623249818684</v>
      </c>
      <c r="H69" s="38">
        <f>217*('飽和水蒸気圧（hPa）'!H70/($A69+H$49+273.15))</f>
        <v>1.020894450127414</v>
      </c>
      <c r="I69" s="38">
        <f>217*('飽和水蒸気圧（hPa）'!I70/($A69+I$49+273.15))</f>
        <v>1.0302428452132557</v>
      </c>
      <c r="J69" s="38">
        <f>217*('飽和水蒸気圧（hPa）'!J70/($A69+J$49+273.15))</f>
        <v>1.0396690098329773</v>
      </c>
      <c r="K69" s="39">
        <f>217*('飽和水蒸気圧（hPa）'!K70/($A69+K$49+273.15))</f>
        <v>1.0491735224832437</v>
      </c>
      <c r="M69" s="20">
        <v>-19</v>
      </c>
      <c r="N69" s="48">
        <f>217*('飽和水蒸気圧（hPa）'!N70/($A69+N$49+273.15))</f>
        <v>1.160484688086011</v>
      </c>
      <c r="O69" s="38">
        <f>217*('飽和水蒸気圧（hPa）'!O70/($A69+O$49+273.15))</f>
        <v>0.9752990309749369</v>
      </c>
      <c r="P69" s="38">
        <f>217*('飽和水蒸気圧（hPa）'!P70/($A69+P$49+273.15))</f>
        <v>0.9842671256577677</v>
      </c>
      <c r="Q69" s="38">
        <f>217*('飽和水蒸気圧（hPa）'!Q70/($A69+Q$49+273.15))</f>
        <v>0.9933101530825506</v>
      </c>
      <c r="R69" s="38">
        <f>217*('飽和水蒸気圧（hPa）'!R70/($A69+R$49+273.15))</f>
        <v>1.0024286732497762</v>
      </c>
      <c r="S69" s="38">
        <f>217*('飽和水蒸気圧（hPa）'!S70/($A69+S$49+273.15))</f>
        <v>1.011623249818684</v>
      </c>
      <c r="T69" s="38">
        <f>217*('飽和水蒸気圧（hPa）'!T70/($A69+T$49+273.15))</f>
        <v>1.020894450127414</v>
      </c>
      <c r="U69" s="38">
        <f>217*('飽和水蒸気圧（hPa）'!U70/($A69+U$49+273.15))</f>
        <v>1.0302428452132557</v>
      </c>
      <c r="V69" s="38">
        <f>217*('飽和水蒸気圧（hPa）'!V70/($A69+V$49+273.15))</f>
        <v>1.0396690098329773</v>
      </c>
      <c r="W69" s="39">
        <f>217*('飽和水蒸気圧（hPa）'!W70/($A69+W$49+273.15))</f>
        <v>1.0491735224832437</v>
      </c>
    </row>
    <row r="70" spans="1:23" ht="13.5" thickBot="1">
      <c r="A70" s="21">
        <v>-20</v>
      </c>
      <c r="B70" s="49">
        <f>217*('飽和水蒸気圧（hPa）'!B71/($A70+B$49+273.15))</f>
        <v>0.8814389928666186</v>
      </c>
      <c r="C70" s="40">
        <f>217*('飽和水蒸気圧（hPa）'!C71/($A70+C$49+273.15))</f>
        <v>0.8896187609337086</v>
      </c>
      <c r="D70" s="40">
        <f>217*('飽和水蒸気圧（hPa）'!D71/($A70+D$49+273.15))</f>
        <v>0.8978675375369967</v>
      </c>
      <c r="E70" s="40">
        <f>217*('飽和水蒸気圧（hPa）'!E71/($A70+E$49+273.15))</f>
        <v>0.9061858437362474</v>
      </c>
      <c r="F70" s="40">
        <f>217*('飽和水蒸気圧（hPa）'!F71/($A70+F$49+273.15))</f>
        <v>0.9145742040339659</v>
      </c>
      <c r="G70" s="40">
        <f>217*('飽和水蒸気圧（hPa）'!G71/($A70+G$49+273.15))</f>
        <v>0.9230331463946073</v>
      </c>
      <c r="H70" s="40">
        <f>217*('飽和水蒸気圧（hPa）'!H71/($A70+H$49+273.15))</f>
        <v>0.9315632022638697</v>
      </c>
      <c r="I70" s="40">
        <f>217*('飽和水蒸気圧（hPa）'!I71/($A70+I$49+273.15))</f>
        <v>0.9401649065880746</v>
      </c>
      <c r="J70" s="40">
        <f>217*('飽和水蒸気圧（hPa）'!J71/($A70+J$49+273.15))</f>
        <v>0.9488387978336299</v>
      </c>
      <c r="K70" s="41">
        <f>217*('飽和水蒸気圧（hPa）'!K71/($A70+K$49+273.15))</f>
        <v>0.957585418006581</v>
      </c>
      <c r="M70" s="21">
        <v>-20</v>
      </c>
      <c r="N70" s="49">
        <f>217*('飽和水蒸気圧（hPa）'!N71/($A70+N$49+273.15))</f>
        <v>1.0686440956858574</v>
      </c>
      <c r="O70" s="40">
        <f>217*('飽和水蒸気圧（hPa）'!O71/($A70+O$49+273.15))</f>
        <v>0.8896187609337086</v>
      </c>
      <c r="P70" s="40">
        <f>217*('飽和水蒸気圧（hPa）'!P71/($A70+P$49+273.15))</f>
        <v>0.8978675375369967</v>
      </c>
      <c r="Q70" s="40">
        <f>217*('飽和水蒸気圧（hPa）'!Q71/($A70+Q$49+273.15))</f>
        <v>0.9061858437362474</v>
      </c>
      <c r="R70" s="40">
        <f>217*('飽和水蒸気圧（hPa）'!R71/($A70+R$49+273.15))</f>
        <v>0.9145742040339659</v>
      </c>
      <c r="S70" s="40">
        <f>217*('飽和水蒸気圧（hPa）'!S71/($A70+S$49+273.15))</f>
        <v>0.9230331463946073</v>
      </c>
      <c r="T70" s="40">
        <f>217*('飽和水蒸気圧（hPa）'!T71/($A70+T$49+273.15))</f>
        <v>0.9315632022638697</v>
      </c>
      <c r="U70" s="40">
        <f>217*('飽和水蒸気圧（hPa）'!U71/($A70+U$49+273.15))</f>
        <v>0.9401649065880746</v>
      </c>
      <c r="V70" s="40">
        <f>217*('飽和水蒸気圧（hPa）'!V71/($A70+V$49+273.15))</f>
        <v>0.9488387978336299</v>
      </c>
      <c r="W70" s="41">
        <f>217*('飽和水蒸気圧（hPa）'!W71/($A70+W$49+273.15))</f>
        <v>0.957585418006581</v>
      </c>
    </row>
    <row r="71" spans="1:23" ht="12.75">
      <c r="A71" s="19">
        <v>-21</v>
      </c>
      <c r="B71" s="47">
        <f>217*('飽和水蒸気圧（hPa）'!B72/($A71+B$49+273.15))</f>
        <v>0.8033245720630499</v>
      </c>
      <c r="C71" s="42">
        <f>217*('飽和水蒸気圧（hPa）'!C72/($A71+C$49+273.15))</f>
        <v>0.8108421692182162</v>
      </c>
      <c r="D71" s="42">
        <f>217*('飽和水蒸気圧（hPa）'!D72/($A71+D$49+273.15))</f>
        <v>0.8184237494968101</v>
      </c>
      <c r="E71" s="42">
        <f>217*('飽和水蒸気圧（hPa）'!E72/($A71+E$49+273.15))</f>
        <v>0.8260698005692109</v>
      </c>
      <c r="F71" s="42">
        <f>217*('飽和水蒸気圧（hPa）'!F72/($A71+F$49+273.15))</f>
        <v>0.8337808133610568</v>
      </c>
      <c r="G71" s="42">
        <f>217*('飽和水蒸気圧（hPa）'!G72/($A71+G$49+273.15))</f>
        <v>0.8415572820716203</v>
      </c>
      <c r="H71" s="42">
        <f>217*('飽和水蒸気圧（hPa）'!H72/($A71+H$49+273.15))</f>
        <v>0.8493997041922634</v>
      </c>
      <c r="I71" s="42">
        <f>217*('飽和水蒸気圧（hPa）'!I72/($A71+I$49+273.15))</f>
        <v>0.85730858052498</v>
      </c>
      <c r="J71" s="42">
        <f>217*('飽和水蒸気圧（hPa）'!J72/($A71+J$49+273.15))</f>
        <v>0.8652844152010167</v>
      </c>
      <c r="K71" s="43">
        <f>217*('飽和水蒸気圧（hPa）'!K72/($A71+K$49+273.15))</f>
        <v>0.8733277156995785</v>
      </c>
      <c r="M71" s="19">
        <v>-21</v>
      </c>
      <c r="N71" s="47">
        <f>217*('飽和水蒸気圧（hPa）'!N72/($A71+N$49+273.15))</f>
        <v>0.9833013417888388</v>
      </c>
      <c r="O71" s="42">
        <f>217*('飽和水蒸気圧（hPa）'!O72/($A71+O$49+273.15))</f>
        <v>0.8108421692182162</v>
      </c>
      <c r="P71" s="42">
        <f>217*('飽和水蒸気圧（hPa）'!P72/($A71+P$49+273.15))</f>
        <v>0.8184237494968101</v>
      </c>
      <c r="Q71" s="42">
        <f>217*('飽和水蒸気圧（hPa）'!Q72/($A71+Q$49+273.15))</f>
        <v>0.8260698005692109</v>
      </c>
      <c r="R71" s="42">
        <f>217*('飽和水蒸気圧（hPa）'!R72/($A71+R$49+273.15))</f>
        <v>0.8337808133610568</v>
      </c>
      <c r="S71" s="42">
        <f>217*('飽和水蒸気圧（hPa）'!S72/($A71+S$49+273.15))</f>
        <v>0.8415572820716203</v>
      </c>
      <c r="T71" s="42">
        <f>217*('飽和水蒸気圧（hPa）'!T72/($A71+T$49+273.15))</f>
        <v>0.8493997041922634</v>
      </c>
      <c r="U71" s="42">
        <f>217*('飽和水蒸気圧（hPa）'!U72/($A71+U$49+273.15))</f>
        <v>0.85730858052498</v>
      </c>
      <c r="V71" s="42">
        <f>217*('飽和水蒸気圧（hPa）'!V72/($A71+V$49+273.15))</f>
        <v>0.8652844152010167</v>
      </c>
      <c r="W71" s="43">
        <f>217*('飽和水蒸気圧（hPa）'!W72/($A71+W$49+273.15))</f>
        <v>0.8733277156995785</v>
      </c>
    </row>
    <row r="72" spans="1:23" ht="12.75">
      <c r="A72" s="20">
        <v>-22</v>
      </c>
      <c r="B72" s="48">
        <f>217*('飽和水蒸気圧（hPa）'!B73/($A72+B$49+273.15))</f>
        <v>0.7315626759493269</v>
      </c>
      <c r="C72" s="38">
        <f>217*('飽和水蒸気圧（hPa）'!C73/($A72+C$49+273.15))</f>
        <v>0.7384665605585818</v>
      </c>
      <c r="D72" s="38">
        <f>217*('飽和水蒸気圧（hPa）'!D73/($A72+D$49+273.15))</f>
        <v>0.7454297266425977</v>
      </c>
      <c r="E72" s="38">
        <f>217*('飽和水蒸気圧（hPa）'!E73/($A72+E$49+273.15))</f>
        <v>0.7524526303118526</v>
      </c>
      <c r="F72" s="38">
        <f>217*('飽和水蒸気圧（hPa）'!F73/($A72+F$49+273.15))</f>
        <v>0.7595357307528071</v>
      </c>
      <c r="G72" s="38">
        <f>217*('飽和水蒸気圧（hPa）'!G73/($A72+G$49+273.15))</f>
        <v>0.7666794902454688</v>
      </c>
      <c r="H72" s="38">
        <f>217*('飽和水蒸気圧（hPa）'!H73/($A72+H$49+273.15))</f>
        <v>0.7738843741810385</v>
      </c>
      <c r="I72" s="38">
        <f>217*('飽和水蒸気圧（hPa）'!I73/($A72+I$49+273.15))</f>
        <v>0.7811508510796361</v>
      </c>
      <c r="J72" s="38">
        <f>217*('飽和水蒸気圧（hPa）'!J73/($A72+J$49+273.15))</f>
        <v>0.7884793926081046</v>
      </c>
      <c r="K72" s="39">
        <f>217*('飽和水蒸気圧（hPa）'!K73/($A72+K$49+273.15))</f>
        <v>0.7958704735978988</v>
      </c>
      <c r="M72" s="20">
        <v>-22</v>
      </c>
      <c r="N72" s="48">
        <f>217*('飽和水蒸気圧（hPa）'!N73/($A72+N$49+273.15))</f>
        <v>0.9040558444410727</v>
      </c>
      <c r="O72" s="38">
        <f>217*('飽和水蒸気圧（hPa）'!O73/($A72+O$49+273.15))</f>
        <v>0.7384665605585818</v>
      </c>
      <c r="P72" s="38">
        <f>217*('飽和水蒸気圧（hPa）'!P73/($A72+P$49+273.15))</f>
        <v>0.7454297266425977</v>
      </c>
      <c r="Q72" s="38">
        <f>217*('飽和水蒸気圧（hPa）'!Q73/($A72+Q$49+273.15))</f>
        <v>0.7524526303118526</v>
      </c>
      <c r="R72" s="38">
        <f>217*('飽和水蒸気圧（hPa）'!R73/($A72+R$49+273.15))</f>
        <v>0.7595357307528071</v>
      </c>
      <c r="S72" s="38">
        <f>217*('飽和水蒸気圧（hPa）'!S73/($A72+S$49+273.15))</f>
        <v>0.7666794902454688</v>
      </c>
      <c r="T72" s="38">
        <f>217*('飽和水蒸気圧（hPa）'!T73/($A72+T$49+273.15))</f>
        <v>0.7738843741810385</v>
      </c>
      <c r="U72" s="38">
        <f>217*('飽和水蒸気圧（hPa）'!U73/($A72+U$49+273.15))</f>
        <v>0.7811508510796361</v>
      </c>
      <c r="V72" s="38">
        <f>217*('飽和水蒸気圧（hPa）'!V73/($A72+V$49+273.15))</f>
        <v>0.7884793926081046</v>
      </c>
      <c r="W72" s="39">
        <f>217*('飽和水蒸気圧（hPa）'!W73/($A72+W$49+273.15))</f>
        <v>0.7958704735978988</v>
      </c>
    </row>
    <row r="73" spans="1:23" ht="12.75">
      <c r="A73" s="20">
        <v>-23</v>
      </c>
      <c r="B73" s="48">
        <f>217*('飽和水蒸気圧（hPa）'!B74/($A73+B$49+273.15))</f>
        <v>0.6656861312207067</v>
      </c>
      <c r="C73" s="38">
        <f>217*('飽和水蒸気圧（hPa）'!C74/($A73+C$49+273.15))</f>
        <v>0.6720216228435254</v>
      </c>
      <c r="D73" s="38">
        <f>217*('飽和水蒸気圧（hPa）'!D74/($A73+D$49+273.15))</f>
        <v>0.6784120002074537</v>
      </c>
      <c r="E73" s="38">
        <f>217*('飽和水蒸気圧（hPa）'!E74/($A73+E$49+273.15))</f>
        <v>0.6848576896118813</v>
      </c>
      <c r="F73" s="38">
        <f>217*('飽和水蒸気圧（hPa）'!F74/($A73+F$49+273.15))</f>
        <v>0.6913591202608574</v>
      </c>
      <c r="G73" s="38">
        <f>217*('飽和水蒸気圧（hPa）'!G74/($A73+G$49+273.15))</f>
        <v>0.6979167242798732</v>
      </c>
      <c r="H73" s="38">
        <f>217*('飽和水蒸気圧（hPa）'!H74/($A73+H$49+273.15))</f>
        <v>0.704530936732719</v>
      </c>
      <c r="I73" s="38">
        <f>217*('飽和水蒸気圧（hPa）'!I74/($A73+I$49+273.15))</f>
        <v>0.7112021956384221</v>
      </c>
      <c r="J73" s="38">
        <f>217*('飽和水蒸気圧（hPa）'!J74/($A73+J$49+273.15))</f>
        <v>0.7179309419882595</v>
      </c>
      <c r="K73" s="39">
        <f>217*('飽和水蒸気圧（hPa）'!K74/($A73+K$49+273.15))</f>
        <v>0.7247176197628505</v>
      </c>
      <c r="M73" s="20">
        <v>-23</v>
      </c>
      <c r="N73" s="48">
        <f>217*('飽和水蒸気圧（hPa）'!N74/($A73+N$49+273.15))</f>
        <v>0.8305276583424307</v>
      </c>
      <c r="O73" s="38">
        <f>217*('飽和水蒸気圧（hPa）'!O74/($A73+O$49+273.15))</f>
        <v>0.6720216228435254</v>
      </c>
      <c r="P73" s="38">
        <f>217*('飽和水蒸気圧（hPa）'!P74/($A73+P$49+273.15))</f>
        <v>0.6784120002074537</v>
      </c>
      <c r="Q73" s="38">
        <f>217*('飽和水蒸気圧（hPa）'!Q74/($A73+Q$49+273.15))</f>
        <v>0.6848576896118813</v>
      </c>
      <c r="R73" s="38">
        <f>217*('飽和水蒸気圧（hPa）'!R74/($A73+R$49+273.15))</f>
        <v>0.6913591202608574</v>
      </c>
      <c r="S73" s="38">
        <f>217*('飽和水蒸気圧（hPa）'!S74/($A73+S$49+273.15))</f>
        <v>0.6979167242798732</v>
      </c>
      <c r="T73" s="38">
        <f>217*('飽和水蒸気圧（hPa）'!T74/($A73+T$49+273.15))</f>
        <v>0.704530936732719</v>
      </c>
      <c r="U73" s="38">
        <f>217*('飽和水蒸気圧（hPa）'!U74/($A73+U$49+273.15))</f>
        <v>0.7112021956384221</v>
      </c>
      <c r="V73" s="38">
        <f>217*('飽和水蒸気圧（hPa）'!V74/($A73+V$49+273.15))</f>
        <v>0.7179309419882595</v>
      </c>
      <c r="W73" s="39">
        <f>217*('飽和水蒸気圧（hPa）'!W74/($A73+W$49+273.15))</f>
        <v>0.7247176197628505</v>
      </c>
    </row>
    <row r="74" spans="1:23" ht="12.75">
      <c r="A74" s="20">
        <v>-24</v>
      </c>
      <c r="B74" s="48">
        <f>217*('飽和水蒸気圧（hPa）'!B75/($A74+B$49+273.15))</f>
        <v>0.6052581885080115</v>
      </c>
      <c r="C74" s="38">
        <f>217*('飽和水蒸気圧（hPa）'!C75/($A74+C$49+273.15))</f>
        <v>0.6110676420059452</v>
      </c>
      <c r="D74" s="38">
        <f>217*('飽和水蒸気圧（hPa）'!D75/($A74+D$49+273.15))</f>
        <v>0.6169278743703202</v>
      </c>
      <c r="E74" s="38">
        <f>217*('飽和水蒸気圧（hPa）'!E75/($A74+E$49+273.15))</f>
        <v>0.6228392837600578</v>
      </c>
      <c r="F74" s="38">
        <f>217*('飽和水蒸気圧（hPa）'!F75/($A74+F$49+273.15))</f>
        <v>0.6288022710751262</v>
      </c>
      <c r="G74" s="38">
        <f>217*('飽和水蒸気圧（hPa）'!G75/($A74+G$49+273.15))</f>
        <v>0.6348172399725618</v>
      </c>
      <c r="H74" s="38">
        <f>217*('飽和水蒸気圧（hPa）'!H75/($A74+H$49+273.15))</f>
        <v>0.6408845968825638</v>
      </c>
      <c r="I74" s="38">
        <f>217*('飽和水蒸気圧（hPa）'!I75/($A74+I$49+273.15))</f>
        <v>0.6470047510246681</v>
      </c>
      <c r="J74" s="38">
        <f>217*('飽和水蒸気圧（hPa）'!J75/($A74+J$49+273.15))</f>
        <v>0.6531781144239941</v>
      </c>
      <c r="K74" s="39">
        <f>217*('飽和水蒸気圧（hPa）'!K75/($A74+K$49+273.15))</f>
        <v>0.6594051019275644</v>
      </c>
      <c r="M74" s="20">
        <v>-24</v>
      </c>
      <c r="N74" s="48">
        <f>217*('飽和水蒸気圧（hPa）'!N75/($A74+N$49+273.15))</f>
        <v>0.762356655377662</v>
      </c>
      <c r="O74" s="38">
        <f>217*('飽和水蒸気圧（hPa）'!O75/($A74+O$49+273.15))</f>
        <v>0.6110676420059452</v>
      </c>
      <c r="P74" s="38">
        <f>217*('飽和水蒸気圧（hPa）'!P75/($A74+P$49+273.15))</f>
        <v>0.6169278743703202</v>
      </c>
      <c r="Q74" s="38">
        <f>217*('飽和水蒸気圧（hPa）'!Q75/($A74+Q$49+273.15))</f>
        <v>0.6228392837600578</v>
      </c>
      <c r="R74" s="38">
        <f>217*('飽和水蒸気圧（hPa）'!R75/($A74+R$49+273.15))</f>
        <v>0.6288022710751262</v>
      </c>
      <c r="S74" s="38">
        <f>217*('飽和水蒸気圧（hPa）'!S75/($A74+S$49+273.15))</f>
        <v>0.6348172399725618</v>
      </c>
      <c r="T74" s="38">
        <f>217*('飽和水蒸気圧（hPa）'!T75/($A74+T$49+273.15))</f>
        <v>0.6408845968825638</v>
      </c>
      <c r="U74" s="38">
        <f>217*('飽和水蒸気圧（hPa）'!U75/($A74+U$49+273.15))</f>
        <v>0.6470047510246681</v>
      </c>
      <c r="V74" s="38">
        <f>217*('飽和水蒸気圧（hPa）'!V75/($A74+V$49+273.15))</f>
        <v>0.6531781144239941</v>
      </c>
      <c r="W74" s="39">
        <f>217*('飽和水蒸気圧（hPa）'!W75/($A74+W$49+273.15))</f>
        <v>0.6594051019275644</v>
      </c>
    </row>
    <row r="75" spans="1:23" ht="13.5" thickBot="1">
      <c r="A75" s="22">
        <v>-25</v>
      </c>
      <c r="B75" s="50">
        <f>217*('飽和水蒸気圧（hPa）'!B76/($A75+B$49+273.15))</f>
        <v>0.549870824365294</v>
      </c>
      <c r="C75" s="51">
        <f>217*('飽和水蒸気圧（hPa）'!C76/($A75+C$49+273.15))</f>
        <v>0.555193796215981</v>
      </c>
      <c r="D75" s="51">
        <f>217*('飽和水蒸気圧（hPa）'!D76/($A75+D$49+273.15))</f>
        <v>0.5605637126297665</v>
      </c>
      <c r="E75" s="51">
        <f>217*('飽和水蒸気圧（hPa）'!E76/($A75+E$49+273.15))</f>
        <v>0.5659809452199908</v>
      </c>
      <c r="F75" s="51">
        <f>217*('飽和水蒸気圧（hPa）'!F76/($A75+F$49+273.15))</f>
        <v>0.5714458681848907</v>
      </c>
      <c r="G75" s="51">
        <f>217*('飽和水蒸気圧（hPa）'!G76/($A75+G$49+273.15))</f>
        <v>0.576958858322886</v>
      </c>
      <c r="H75" s="51">
        <f>217*('飽和水蒸気圧（hPa）'!H76/($A75+H$49+273.15))</f>
        <v>0.582520295047936</v>
      </c>
      <c r="I75" s="51">
        <f>217*('飽和水蒸気圧（hPa）'!I76/($A75+I$49+273.15))</f>
        <v>0.5881305604049731</v>
      </c>
      <c r="J75" s="51">
        <f>217*('飽和水蒸気圧（hPa）'!J76/($A75+J$49+273.15))</f>
        <v>0.5937900390854061</v>
      </c>
      <c r="K75" s="52">
        <f>217*('飽和水蒸気圧（hPa）'!K76/($A75+K$49+273.15))</f>
        <v>0.5994991184426969</v>
      </c>
      <c r="M75" s="22">
        <v>-25</v>
      </c>
      <c r="N75" s="50">
        <f>217*('飽和水蒸気圧（hPa）'!N76/($A75+N$49+273.15))</f>
        <v>0.6992017252300662</v>
      </c>
      <c r="O75" s="51">
        <f>217*('飽和水蒸気圧（hPa）'!O76/($A75+O$49+273.15))</f>
        <v>0.555193796215981</v>
      </c>
      <c r="P75" s="51">
        <f>217*('飽和水蒸気圧（hPa）'!P76/($A75+P$49+273.15))</f>
        <v>0.5605637126297665</v>
      </c>
      <c r="Q75" s="51">
        <f>217*('飽和水蒸気圧（hPa）'!Q76/($A75+Q$49+273.15))</f>
        <v>0.5659809452199908</v>
      </c>
      <c r="R75" s="51">
        <f>217*('飽和水蒸気圧（hPa）'!R76/($A75+R$49+273.15))</f>
        <v>0.5714458681848907</v>
      </c>
      <c r="S75" s="51">
        <f>217*('飽和水蒸気圧（hPa）'!S76/($A75+S$49+273.15))</f>
        <v>0.576958858322886</v>
      </c>
      <c r="T75" s="51">
        <f>217*('飽和水蒸気圧（hPa）'!T76/($A75+T$49+273.15))</f>
        <v>0.582520295047936</v>
      </c>
      <c r="U75" s="51">
        <f>217*('飽和水蒸気圧（hPa）'!U76/($A75+U$49+273.15))</f>
        <v>0.5881305604049731</v>
      </c>
      <c r="V75" s="51">
        <f>217*('飽和水蒸気圧（hPa）'!V76/($A75+V$49+273.15))</f>
        <v>0.5937900390854061</v>
      </c>
      <c r="W75" s="52">
        <f>217*('飽和水蒸気圧（hPa）'!W76/($A75+W$49+273.15))</f>
        <v>0.5994991184426969</v>
      </c>
    </row>
    <row r="76" spans="1:23" ht="13.5" thickTop="1">
      <c r="A76" s="19">
        <v>-26</v>
      </c>
      <c r="B76" s="47">
        <f>217*('飽和水蒸気圧（hPa）'!B77/($A76+B$49+273.15))</f>
        <v>0.4991431198520865</v>
      </c>
      <c r="C76" s="42">
        <f>217*('飽和水蒸気圧（hPa）'!C77/($A76+C$49+273.15))</f>
        <v>0.5040165269139737</v>
      </c>
      <c r="D76" s="42">
        <f>217*('飽和水蒸気圧（hPa）'!D77/($A76+D$49+273.15))</f>
        <v>0.5089333012632538</v>
      </c>
      <c r="E76" s="42">
        <f>217*('飽和水蒸気圧（hPa）'!E77/($A76+E$49+273.15))</f>
        <v>0.5138937894892653</v>
      </c>
      <c r="F76" s="42">
        <f>217*('飽和水蒸気圧（hPa）'!F77/($A76+F$49+273.15))</f>
        <v>0.5188983406173171</v>
      </c>
      <c r="G76" s="42">
        <f>217*('飽和水蒸気圧（hPa）'!G77/($A76+G$49+273.15))</f>
        <v>0.5239473061232599</v>
      </c>
      <c r="H76" s="42">
        <f>217*('飽和水蒸気圧（hPa）'!H77/($A76+H$49+273.15))</f>
        <v>0.5290410399481329</v>
      </c>
      <c r="I76" s="42">
        <f>217*('飽和水蒸気圧（hPa）'!I77/($A76+I$49+273.15))</f>
        <v>0.5341798985128774</v>
      </c>
      <c r="J76" s="42">
        <f>217*('飽和水蒸気圧（hPa）'!J77/($A76+J$49+273.15))</f>
        <v>0.5393642407331243</v>
      </c>
      <c r="K76" s="43">
        <f>217*('飽和水蒸気圧（hPa）'!K77/($A76+K$49+273.15))</f>
        <v>0.5445944280340475</v>
      </c>
      <c r="M76" s="19">
        <v>-26</v>
      </c>
      <c r="N76" s="47">
        <f>217*('飽和水蒸気圧（hPa）'!N77/($A76+N$49+273.15))</f>
        <v>0.6407399961176741</v>
      </c>
      <c r="O76" s="42">
        <f>217*('飽和水蒸気圧（hPa）'!O77/($A76+O$49+273.15))</f>
        <v>0.5040165269139737</v>
      </c>
      <c r="P76" s="42">
        <f>217*('飽和水蒸気圧（hPa）'!P77/($A76+P$49+273.15))</f>
        <v>0.5089333012632538</v>
      </c>
      <c r="Q76" s="42">
        <f>217*('飽和水蒸気圧（hPa）'!Q77/($A76+Q$49+273.15))</f>
        <v>0.5138937894892653</v>
      </c>
      <c r="R76" s="42">
        <f>217*('飽和水蒸気圧（hPa）'!R77/($A76+R$49+273.15))</f>
        <v>0.5188983406173171</v>
      </c>
      <c r="S76" s="42">
        <f>217*('飽和水蒸気圧（hPa）'!S77/($A76+S$49+273.15))</f>
        <v>0.5239473061232599</v>
      </c>
      <c r="T76" s="42">
        <f>217*('飽和水蒸気圧（hPa）'!T77/($A76+T$49+273.15))</f>
        <v>0.5290410399481329</v>
      </c>
      <c r="U76" s="42">
        <f>217*('飽和水蒸気圧（hPa）'!U77/($A76+U$49+273.15))</f>
        <v>0.5341798985128774</v>
      </c>
      <c r="V76" s="42">
        <f>217*('飽和水蒸気圧（hPa）'!V77/($A76+V$49+273.15))</f>
        <v>0.5393642407331243</v>
      </c>
      <c r="W76" s="43">
        <f>217*('飽和水蒸気圧（hPa）'!W77/($A76+W$49+273.15))</f>
        <v>0.5445944280340475</v>
      </c>
    </row>
    <row r="77" spans="1:23" ht="12.75">
      <c r="A77" s="20">
        <v>-27</v>
      </c>
      <c r="B77" s="48">
        <f>217*('飽和水蒸気圧（hPa）'!B78/($A77+B$49+273.15))</f>
        <v>0.4527197132722141</v>
      </c>
      <c r="C77" s="38">
        <f>217*('飽和水蒸気圧（hPa）'!C78/($A77+C$49+273.15))</f>
        <v>0.45717798424252704</v>
      </c>
      <c r="D77" s="38">
        <f>217*('飽和水蒸気圧（hPa）'!D78/($A77+D$49+273.15))</f>
        <v>0.4616762874283183</v>
      </c>
      <c r="E77" s="38">
        <f>217*('飽和水蒸気圧（hPa）'!E78/($A77+E$49+273.15))</f>
        <v>0.46621494584559914</v>
      </c>
      <c r="F77" s="38">
        <f>217*('飽和水蒸気圧（hPa）'!F78/($A77+F$49+273.15))</f>
        <v>0.4707942848044055</v>
      </c>
      <c r="G77" s="38">
        <f>217*('飽和水蒸気圧（hPa）'!G78/($A77+G$49+273.15))</f>
        <v>0.47541463192268424</v>
      </c>
      <c r="H77" s="38">
        <f>217*('飽和水蒸気圧（hPa）'!H78/($A77+H$49+273.15))</f>
        <v>0.48007631714024823</v>
      </c>
      <c r="I77" s="38">
        <f>217*('飽和水蒸気圧（hPa）'!I78/($A77+I$49+273.15))</f>
        <v>0.48477967273279826</v>
      </c>
      <c r="J77" s="38">
        <f>217*('飽和水蒸気圧（hPa）'!J78/($A77+J$49+273.15))</f>
        <v>0.48952503332601427</v>
      </c>
      <c r="K77" s="39">
        <f>217*('飽和水蒸気圧（hPa）'!K78/($A77+K$49+273.15))</f>
        <v>0.4943127359097157</v>
      </c>
      <c r="M77" s="20">
        <v>-27</v>
      </c>
      <c r="N77" s="48">
        <f>217*('飽和水蒸気圧（hPa）'!N78/($A77+N$49+273.15))</f>
        <v>0.5866660756698603</v>
      </c>
      <c r="O77" s="38">
        <f>217*('飽和水蒸気圧（hPa）'!O78/($A77+O$49+273.15))</f>
        <v>0.45717798424252704</v>
      </c>
      <c r="P77" s="38">
        <f>217*('飽和水蒸気圧（hPa）'!P78/($A77+P$49+273.15))</f>
        <v>0.4616762874283183</v>
      </c>
      <c r="Q77" s="38">
        <f>217*('飽和水蒸気圧（hPa）'!Q78/($A77+Q$49+273.15))</f>
        <v>0.46621494584559914</v>
      </c>
      <c r="R77" s="38">
        <f>217*('飽和水蒸気圧（hPa）'!R78/($A77+R$49+273.15))</f>
        <v>0.4707942848044055</v>
      </c>
      <c r="S77" s="38">
        <f>217*('飽和水蒸気圧（hPa）'!S78/($A77+S$49+273.15))</f>
        <v>0.47541463192268424</v>
      </c>
      <c r="T77" s="38">
        <f>217*('飽和水蒸気圧（hPa）'!T78/($A77+T$49+273.15))</f>
        <v>0.48007631714024823</v>
      </c>
      <c r="U77" s="38">
        <f>217*('飽和水蒸気圧（hPa）'!U78/($A77+U$49+273.15))</f>
        <v>0.48477967273279826</v>
      </c>
      <c r="V77" s="38">
        <f>217*('飽和水蒸気圧（hPa）'!V78/($A77+V$49+273.15))</f>
        <v>0.48952503332601427</v>
      </c>
      <c r="W77" s="39">
        <f>217*('飽和水蒸気圧（hPa）'!W78/($A77+W$49+273.15))</f>
        <v>0.4943127359097157</v>
      </c>
    </row>
    <row r="78" spans="1:23" ht="12.75">
      <c r="A78" s="20">
        <v>-28</v>
      </c>
      <c r="B78" s="48">
        <f>217*('飽和水蒸気圧（hPa）'!B79/($A78+B$49+273.15))</f>
        <v>0.41026932465998117</v>
      </c>
      <c r="C78" s="38">
        <f>217*('飽和水蒸気圧（hPa）'!C79/($A78+C$49+273.15))</f>
        <v>0.41434454446551017</v>
      </c>
      <c r="D78" s="38">
        <f>217*('飽和水蒸気圧（hPa）'!D79/($A78+D$49+273.15))</f>
        <v>0.41845668949057635</v>
      </c>
      <c r="E78" s="38">
        <f>217*('飽和水蒸気圧（hPa）'!E79/($A78+E$49+273.15))</f>
        <v>0.42260606055999594</v>
      </c>
      <c r="F78" s="38">
        <f>217*('飽和水蒸気圧（hPa）'!F79/($A78+F$49+273.15))</f>
        <v>0.4267929606574131</v>
      </c>
      <c r="G78" s="38">
        <f>217*('飽和水蒸気圧（hPa）'!G79/($A78+G$49+273.15))</f>
        <v>0.4310176949385238</v>
      </c>
      <c r="H78" s="38">
        <f>217*('飽和水蒸気圧（hPa）'!H79/($A78+H$49+273.15))</f>
        <v>0.43528057074436355</v>
      </c>
      <c r="I78" s="38">
        <f>217*('飽和水蒸気圧（hPa）'!I79/($A78+I$49+273.15))</f>
        <v>0.439581897614659</v>
      </c>
      <c r="J78" s="38">
        <f>217*('飽和水蒸気圧（hPa）'!J79/($A78+J$49+273.15))</f>
        <v>0.44392198730125</v>
      </c>
      <c r="K78" s="39">
        <f>217*('飽和水蒸気圧（hPa）'!K79/($A78+K$49+273.15))</f>
        <v>0.4483011537815731</v>
      </c>
      <c r="M78" s="20">
        <v>-28</v>
      </c>
      <c r="N78" s="48">
        <f>217*('飽和水蒸気圧（hPa）'!N79/($A78+N$49+273.15))</f>
        <v>0.536691311940535</v>
      </c>
      <c r="O78" s="38">
        <f>217*('飽和水蒸気圧（hPa）'!O79/($A78+O$49+273.15))</f>
        <v>0.41434454446551017</v>
      </c>
      <c r="P78" s="38">
        <f>217*('飽和水蒸気圧（hPa）'!P79/($A78+P$49+273.15))</f>
        <v>0.41845668949057635</v>
      </c>
      <c r="Q78" s="38">
        <f>217*('飽和水蒸気圧（hPa）'!Q79/($A78+Q$49+273.15))</f>
        <v>0.42260606055999594</v>
      </c>
      <c r="R78" s="38">
        <f>217*('飽和水蒸気圧（hPa）'!R79/($A78+R$49+273.15))</f>
        <v>0.4267929606574131</v>
      </c>
      <c r="S78" s="38">
        <f>217*('飽和水蒸気圧（hPa）'!S79/($A78+S$49+273.15))</f>
        <v>0.4310176949385238</v>
      </c>
      <c r="T78" s="38">
        <f>217*('飽和水蒸気圧（hPa）'!T79/($A78+T$49+273.15))</f>
        <v>0.43528057074436355</v>
      </c>
      <c r="U78" s="38">
        <f>217*('飽和水蒸気圧（hPa）'!U79/($A78+U$49+273.15))</f>
        <v>0.439581897614659</v>
      </c>
      <c r="V78" s="38">
        <f>217*('飽和水蒸気圧（hPa）'!V79/($A78+V$49+273.15))</f>
        <v>0.44392198730125</v>
      </c>
      <c r="W78" s="39">
        <f>217*('飽和水蒸気圧（hPa）'!W79/($A78+W$49+273.15))</f>
        <v>0.4483011537815731</v>
      </c>
    </row>
    <row r="79" spans="1:23" ht="12.75">
      <c r="A79" s="20">
        <v>-29</v>
      </c>
      <c r="B79" s="48">
        <f>217*('飽和水蒸気圧（hPa）'!B80/($A79+B$49+273.15))</f>
        <v>0.37148334963513996</v>
      </c>
      <c r="C79" s="38">
        <f>217*('飽和水蒸気圧（hPa）'!C80/($A79+C$49+273.15))</f>
        <v>0.37520539699227967</v>
      </c>
      <c r="D79" s="38">
        <f>217*('飽和水蒸気圧（hPa）'!D80/($A79+D$49+273.15))</f>
        <v>0.3789614771936965</v>
      </c>
      <c r="E79" s="38">
        <f>217*('飽和水蒸気圧（hPa）'!E80/($A79+E$49+273.15))</f>
        <v>0.3827518701889401</v>
      </c>
      <c r="F79" s="38">
        <f>217*('飽和水蒸気圧（hPa）'!F80/($A79+F$49+273.15))</f>
        <v>0.386576857957708</v>
      </c>
      <c r="G79" s="38">
        <f>217*('飽和水蒸気圧（hPa）'!G80/($A79+G$49+273.15))</f>
        <v>0.3904367245224295</v>
      </c>
      <c r="H79" s="38">
        <f>217*('飽和水蒸気圧（hPa）'!H80/($A79+H$49+273.15))</f>
        <v>0.3943317559609078</v>
      </c>
      <c r="I79" s="38">
        <f>217*('飽和水蒸気圧（hPa）'!I80/($A79+I$49+273.15))</f>
        <v>0.39826224041902875</v>
      </c>
      <c r="J79" s="38">
        <f>217*('飽和水蒸気圧（hPa）'!J80/($A79+J$49+273.15))</f>
        <v>0.40222846812353125</v>
      </c>
      <c r="K79" s="39">
        <f>217*('飽和水蒸気圧（hPa）'!K80/($A79+K$49+273.15))</f>
        <v>0.40623073139484367</v>
      </c>
      <c r="M79" s="20">
        <v>-29</v>
      </c>
      <c r="N79" s="48">
        <f>217*('飽和水蒸気圧（hPa）'!N80/($A79+N$49+273.15))</f>
        <v>0.4905430745324947</v>
      </c>
      <c r="O79" s="38">
        <f>217*('飽和水蒸気圧（hPa）'!O80/($A79+O$49+273.15))</f>
        <v>0.37520539699227967</v>
      </c>
      <c r="P79" s="38">
        <f>217*('飽和水蒸気圧（hPa）'!P80/($A79+P$49+273.15))</f>
        <v>0.3789614771936965</v>
      </c>
      <c r="Q79" s="38">
        <f>217*('飽和水蒸気圧（hPa）'!Q80/($A79+Q$49+273.15))</f>
        <v>0.3827518701889401</v>
      </c>
      <c r="R79" s="38">
        <f>217*('飽和水蒸気圧（hPa）'!R80/($A79+R$49+273.15))</f>
        <v>0.386576857957708</v>
      </c>
      <c r="S79" s="38">
        <f>217*('飽和水蒸気圧（hPa）'!S80/($A79+S$49+273.15))</f>
        <v>0.3904367245224295</v>
      </c>
      <c r="T79" s="38">
        <f>217*('飽和水蒸気圧（hPa）'!T80/($A79+T$49+273.15))</f>
        <v>0.3943317559609078</v>
      </c>
      <c r="U79" s="38">
        <f>217*('飽和水蒸気圧（hPa）'!U80/($A79+U$49+273.15))</f>
        <v>0.39826224041902875</v>
      </c>
      <c r="V79" s="38">
        <f>217*('飽和水蒸気圧（hPa）'!V80/($A79+V$49+273.15))</f>
        <v>0.40222846812353125</v>
      </c>
      <c r="W79" s="39">
        <f>217*('飽和水蒸気圧（hPa）'!W80/($A79+W$49+273.15))</f>
        <v>0.40623073139484367</v>
      </c>
    </row>
    <row r="80" spans="1:23" ht="13.5" thickBot="1">
      <c r="A80" s="21">
        <v>-30</v>
      </c>
      <c r="B80" s="49">
        <f>217*('飽和水蒸気圧（hPa）'!B81/($A80+B$49+273.15))</f>
        <v>0.3360745202803407</v>
      </c>
      <c r="C80" s="40">
        <f>217*('飽和水蒸気圧（hPa）'!C81/($A80+C$49+273.15))</f>
        <v>0.33947119865750763</v>
      </c>
      <c r="D80" s="40">
        <f>217*('飽和水蒸気圧（hPa）'!D81/($A80+D$49+273.15))</f>
        <v>0.34289921931845135</v>
      </c>
      <c r="E80" s="40">
        <f>217*('飽和水蒸気圧（hPa）'!E81/($A80+E$49+273.15))</f>
        <v>0.3463588425894778</v>
      </c>
      <c r="F80" s="40">
        <f>217*('飽和水蒸気圧（hPa）'!F81/($A80+F$49+273.15))</f>
        <v>0.34985033070464994</v>
      </c>
      <c r="G80" s="40">
        <f>217*('飽和水蒸気圧（hPa）'!G81/($A80+G$49+273.15))</f>
        <v>0.3533739478177514</v>
      </c>
      <c r="H80" s="40">
        <f>217*('飽和水蒸気圧（hPa）'!H81/($A80+H$49+273.15))</f>
        <v>0.3569299600143096</v>
      </c>
      <c r="I80" s="40">
        <f>217*('飽和水蒸気圧（hPa）'!I81/($A80+I$49+273.15))</f>
        <v>0.3605186353236802</v>
      </c>
      <c r="J80" s="40">
        <f>217*('飽和水蒸気圧（hPa）'!J81/($A80+J$49+273.15))</f>
        <v>0.36414024373119325</v>
      </c>
      <c r="K80" s="41">
        <f>217*('飽和水蒸気圧（hPa）'!K81/($A80+K$49+273.15))</f>
        <v>0.36779505719035904</v>
      </c>
      <c r="M80" s="21">
        <v>-30</v>
      </c>
      <c r="N80" s="49">
        <f>217*('飽和水蒸気圧（hPa）'!N81/($A80+N$49+273.15))</f>
        <v>0.4479640557862629</v>
      </c>
      <c r="O80" s="40">
        <f>217*('飽和水蒸気圧（hPa）'!O81/($A80+O$49+273.15))</f>
        <v>0.33947119865750763</v>
      </c>
      <c r="P80" s="40">
        <f>217*('飽和水蒸気圧（hPa）'!P81/($A80+P$49+273.15))</f>
        <v>0.34289921931845135</v>
      </c>
      <c r="Q80" s="40">
        <f>217*('飽和水蒸気圧（hPa）'!Q81/($A80+Q$49+273.15))</f>
        <v>0.3463588425894778</v>
      </c>
      <c r="R80" s="40">
        <f>217*('飽和水蒸気圧（hPa）'!R81/($A80+R$49+273.15))</f>
        <v>0.34985033070464994</v>
      </c>
      <c r="S80" s="40">
        <f>217*('飽和水蒸気圧（hPa）'!S81/($A80+S$49+273.15))</f>
        <v>0.3533739478177514</v>
      </c>
      <c r="T80" s="40">
        <f>217*('飽和水蒸気圧（hPa）'!T81/($A80+T$49+273.15))</f>
        <v>0.3569299600143096</v>
      </c>
      <c r="U80" s="40">
        <f>217*('飽和水蒸気圧（hPa）'!U81/($A80+U$49+273.15))</f>
        <v>0.3605186353236802</v>
      </c>
      <c r="V80" s="40">
        <f>217*('飽和水蒸気圧（hPa）'!V81/($A80+V$49+273.15))</f>
        <v>0.36414024373119325</v>
      </c>
      <c r="W80" s="41">
        <f>217*('飽和水蒸気圧（hPa）'!W81/($A80+W$49+273.15))</f>
        <v>0.36779505719035904</v>
      </c>
    </row>
    <row r="81" spans="1:11" ht="12.75">
      <c r="A81" s="3">
        <v>-31</v>
      </c>
      <c r="B81" s="55">
        <f>217*('飽和水蒸気圧（hPa）'!B82/($A81+B$49+273.15))</f>
        <v>0.30377563072866964</v>
      </c>
      <c r="C81" s="55">
        <f>217*('飽和水蒸気圧（hPa）'!C82/($A81+C$49+273.15))</f>
        <v>0.30687279294077335</v>
      </c>
      <c r="D81" s="55">
        <f>217*('飽和水蒸気圧（hPa）'!D82/($A81+D$49+273.15))</f>
        <v>0.309998796511552</v>
      </c>
      <c r="E81" s="55">
        <f>217*('飽和水蒸気圧（hPa）'!E82/($A81+E$49+273.15))</f>
        <v>0.3131538833344509</v>
      </c>
      <c r="F81" s="55">
        <f>217*('飽和水蒸気圧（hPa）'!F82/($A81+F$49+273.15))</f>
        <v>0.3163382970943445</v>
      </c>
      <c r="G81" s="55">
        <f>217*('飽和水蒸気圧（hPa）'!G82/($A81+G$49+273.15))</f>
        <v>0.3195522832789039</v>
      </c>
      <c r="H81" s="55">
        <f>217*('飽和水蒸気圧（hPa）'!H82/($A81+H$49+273.15))</f>
        <v>0.32279608919001956</v>
      </c>
      <c r="I81" s="55">
        <f>217*('飽和水蒸気圧（hPa）'!I82/($A81+I$49+273.15))</f>
        <v>0.3260699639552874</v>
      </c>
      <c r="J81" s="55">
        <f>217*('飽和水蒸気圧（hPa）'!J82/($A81+J$49+273.15))</f>
        <v>0.3293741585395505</v>
      </c>
      <c r="K81" s="56">
        <f>217*('飽和水蒸気圧（hPa）'!K82/($A81+K$49+273.15))</f>
        <v>0.3327089257565002</v>
      </c>
    </row>
    <row r="82" spans="1:11" ht="12.75">
      <c r="A82" s="4">
        <v>-32</v>
      </c>
      <c r="B82" s="33">
        <f>217*('飽和水蒸気圧（hPa）'!B83/($A82+B$49+273.15))</f>
        <v>0.27433832518432105</v>
      </c>
      <c r="C82" s="33">
        <f>217*('飽和水蒸気圧（hPa）'!C83/($A82+C$49+273.15))</f>
        <v>0.27715999184534346</v>
      </c>
      <c r="D82" s="33">
        <f>217*('飽和水蒸気圧（hPa）'!D83/($A82+D$49+273.15))</f>
        <v>0.28000817700009795</v>
      </c>
      <c r="E82" s="33">
        <f>217*('飽和水蒸気圧（hPa）'!E83/($A82+E$49+273.15))</f>
        <v>0.28288310524014043</v>
      </c>
      <c r="F82" s="33">
        <f>217*('飽和水蒸気圧（hPa）'!F83/($A82+F$49+273.15))</f>
        <v>0.28578500283796915</v>
      </c>
      <c r="G82" s="33">
        <f>217*('飽和水蒸気圧（hPa）'!G83/($A82+G$49+273.15))</f>
        <v>0.2887140977578177</v>
      </c>
      <c r="H82" s="33">
        <f>217*('飽和水蒸気圧（hPa）'!H83/($A82+H$49+273.15))</f>
        <v>0.2916706196665035</v>
      </c>
      <c r="I82" s="33">
        <f>217*('飽和水蒸気圧（hPa）'!I83/($A82+I$49+273.15))</f>
        <v>0.2946547999443325</v>
      </c>
      <c r="J82" s="33">
        <f>217*('飽和水蒸気圧（hPa）'!J83/($A82+J$49+273.15))</f>
        <v>0.2976668716960616</v>
      </c>
      <c r="K82" s="34">
        <f>217*('飽和水蒸気圧（hPa）'!K83/($A82+K$49+273.15))</f>
        <v>0.30070706976191647</v>
      </c>
    </row>
    <row r="83" spans="1:11" ht="12.75">
      <c r="A83" s="4">
        <v>-33</v>
      </c>
      <c r="B83" s="33">
        <f>217*('飽和水蒸気圧（hPa）'!B84/($A83+B$49+273.15))</f>
        <v>0.2475319461363153</v>
      </c>
      <c r="C83" s="33">
        <f>217*('飽和水蒸気圧（hPa）'!C84/($A83+C$49+273.15))</f>
        <v>0.2501004181923094</v>
      </c>
      <c r="D83" s="33">
        <f>217*('飽和水蒸気圧（hPa）'!D84/($A83+D$49+273.15))</f>
        <v>0.2526932529440782</v>
      </c>
      <c r="E83" s="33">
        <f>217*('飽和水蒸気圧（hPa）'!E84/($A83+E$49+273.15))</f>
        <v>0.2553106587550317</v>
      </c>
      <c r="F83" s="33">
        <f>217*('飽和水蒸気圧（hPa）'!F84/($A83+F$49+273.15))</f>
        <v>0.25795284556466314</v>
      </c>
      <c r="G83" s="33">
        <f>217*('飽和水蒸気圧（hPa）'!G84/($A83+G$49+273.15))</f>
        <v>0.26062002489878605</v>
      </c>
      <c r="H83" s="33">
        <f>217*('飽和水蒸気圧（hPa）'!H84/($A83+H$49+273.15))</f>
        <v>0.26331240987982957</v>
      </c>
      <c r="I83" s="33">
        <f>217*('飽和水蒸気圧（hPa）'!I84/($A83+I$49+273.15))</f>
        <v>0.2660302152371851</v>
      </c>
      <c r="J83" s="33">
        <f>217*('飽和水蒸気圧（hPa）'!J84/($A83+J$49+273.15))</f>
        <v>0.26877365731760966</v>
      </c>
      <c r="K83" s="34">
        <f>217*('飽和水蒸気圧（hPa）'!K84/($A83+K$49+273.15))</f>
        <v>0.271542954095683</v>
      </c>
    </row>
    <row r="84" spans="1:11" ht="12.75">
      <c r="A84" s="4">
        <v>-34</v>
      </c>
      <c r="B84" s="33">
        <f>217*('飽和水蒸気圧（hPa）'!B85/($A84+B$49+273.15))</f>
        <v>0.2231424405634232</v>
      </c>
      <c r="C84" s="33">
        <f>217*('飽和水蒸気圧（hPa）'!C85/($A84+C$49+273.15))</f>
        <v>0.22547840612435874</v>
      </c>
      <c r="D84" s="33">
        <f>217*('飽和水蒸気圧（hPa）'!D85/($A84+D$49+273.15))</f>
        <v>0.22783673521732045</v>
      </c>
      <c r="E84" s="33">
        <f>217*('飽和水蒸気圧（hPa）'!E85/($A84+E$49+273.15))</f>
        <v>0.23021762099624196</v>
      </c>
      <c r="F84" s="33">
        <f>217*('飽和水蒸気圧（hPa）'!F85/($A84+F$49+273.15))</f>
        <v>0.23262125809169137</v>
      </c>
      <c r="G84" s="33">
        <f>217*('飽和水蒸気圧（hPa）'!G85/($A84+G$49+273.15))</f>
        <v>0.23504784262057699</v>
      </c>
      <c r="H84" s="33">
        <f>217*('飽和水蒸気圧（hPa）'!H85/($A84+H$49+273.15))</f>
        <v>0.23749757219590745</v>
      </c>
      <c r="I84" s="33">
        <f>217*('飽和水蒸気圧（hPa）'!I85/($A84+I$49+273.15))</f>
        <v>0.23997064593660408</v>
      </c>
      <c r="J84" s="33">
        <f>217*('飽和水蒸気圧（hPa）'!J85/($A84+J$49+273.15))</f>
        <v>0.24246726447736494</v>
      </c>
      <c r="K84" s="34">
        <f>217*('飽和水蒸気圧（hPa）'!K85/($A84+K$49+273.15))</f>
        <v>0.24498762997858278</v>
      </c>
    </row>
    <row r="85" spans="1:11" ht="13.5" thickBot="1">
      <c r="A85" s="59">
        <v>-35</v>
      </c>
      <c r="B85" s="36">
        <f>217*('飽和水蒸気圧（hPa）'!B86/($A85+B$49+273.15))</f>
        <v>0.20097132196794737</v>
      </c>
      <c r="C85" s="36">
        <f>217*('飽和水蒸気圧（hPa）'!C86/($A85+C$49+273.15))</f>
        <v>0.20309395765282537</v>
      </c>
      <c r="D85" s="36">
        <f>217*('飽和水蒸気圧（hPa）'!D86/($A85+D$49+273.15))</f>
        <v>0.20523710444655494</v>
      </c>
      <c r="E85" s="36">
        <f>217*('飽和水蒸気圧（hPa）'!E86/($A85+E$49+273.15))</f>
        <v>0.20740094125929315</v>
      </c>
      <c r="F85" s="36">
        <f>217*('飽和水蒸気圧（hPa）'!F86/($A85+F$49+273.15))</f>
        <v>0.20958564838358568</v>
      </c>
      <c r="G85" s="36">
        <f>217*('飽和水蒸気圧（hPa）'!G86/($A85+G$49+273.15))</f>
        <v>0.21179140750356198</v>
      </c>
      <c r="H85" s="36">
        <f>217*('飽和水蒸気圧（hPa）'!H86/($A85+H$49+273.15))</f>
        <v>0.2140184017041822</v>
      </c>
      <c r="I85" s="36">
        <f>217*('飽和水蒸気圧（hPa）'!I86/($A85+I$49+273.15))</f>
        <v>0.21626681548053428</v>
      </c>
      <c r="J85" s="36">
        <f>217*('飽和水蒸気圧（hPa）'!J86/($A85+J$49+273.15))</f>
        <v>0.2185368347471807</v>
      </c>
      <c r="K85" s="37">
        <f>217*('飽和水蒸気圧（hPa）'!K86/($A85+K$49+273.15))</f>
        <v>0.2208286468475575</v>
      </c>
    </row>
    <row r="86" spans="1:11" ht="13.5" thickTop="1">
      <c r="A86" s="9">
        <v>-36</v>
      </c>
      <c r="B86" s="30">
        <f>217*('飽和水蒸気圧（hPa）'!B87/($A86+B$49+273.15))</f>
        <v>0.18083468611670805</v>
      </c>
      <c r="C86" s="30">
        <f>217*('飽和水蒸気圧（hPa）'!C87/($A86+C$49+273.15))</f>
        <v>0.1827617531222464</v>
      </c>
      <c r="D86" s="30">
        <f>217*('飽和水蒸気圧（hPa）'!D87/($A86+D$49+273.15))</f>
        <v>0.18470761617870005</v>
      </c>
      <c r="E86" s="30">
        <f>217*('飽和水蒸気圧（hPa）'!E87/($A86+E$49+273.15))</f>
        <v>0.1866724408672445</v>
      </c>
      <c r="F86" s="30">
        <f>217*('飽和水蒸気圧（hPa）'!F87/($A86+F$49+273.15))</f>
        <v>0.18865639406219717</v>
      </c>
      <c r="G86" s="30">
        <f>217*('飽和水蒸気圧（hPa）'!G87/($A86+G$49+273.15))</f>
        <v>0.19065964393972165</v>
      </c>
      <c r="H86" s="30">
        <f>217*('飽和水蒸気圧（hPa）'!H87/($A86+H$49+273.15))</f>
        <v>0.19268235998658184</v>
      </c>
      <c r="I86" s="30">
        <f>217*('飽和水蒸気圧（hPa）'!I87/($A86+I$49+273.15))</f>
        <v>0.19472471300894448</v>
      </c>
      <c r="J86" s="30">
        <f>217*('飽和水蒸気圧（hPa）'!J87/($A86+J$49+273.15))</f>
        <v>0.1967868751412282</v>
      </c>
      <c r="K86" s="31">
        <f>217*('飽和水蒸気圧（hPa）'!K87/($A86+K$49+273.15))</f>
        <v>0.19886901985500524</v>
      </c>
    </row>
    <row r="87" spans="1:11" ht="12.75">
      <c r="A87" s="4">
        <v>-37</v>
      </c>
      <c r="B87" s="33">
        <f>217*('飽和水蒸気圧（hPa）'!B88/($A87+B$49+273.15))</f>
        <v>0.16256227840934628</v>
      </c>
      <c r="C87" s="33">
        <f>217*('飽和水蒸気圧（hPa）'!C88/($A87+C$49+273.15))</f>
        <v>0.16431021350831782</v>
      </c>
      <c r="D87" s="33">
        <f>217*('飽和水蒸気圧（hPa）'!D88/($A87+D$49+273.15))</f>
        <v>0.16607535808805363</v>
      </c>
      <c r="E87" s="33">
        <f>217*('飽和水蒸気圧（hPa）'!E88/($A87+E$49+273.15))</f>
        <v>0.16785786526666127</v>
      </c>
      <c r="F87" s="33">
        <f>217*('飽和水蒸気圧（hPa）'!F88/($A87+F$49+273.15))</f>
        <v>0.16965788937094187</v>
      </c>
      <c r="G87" s="33">
        <f>217*('飽和水蒸気圧（hPa）'!G88/($A87+G$49+273.15))</f>
        <v>0.1714755859446231</v>
      </c>
      <c r="H87" s="33">
        <f>217*('飽和水蒸気圧（hPa）'!H88/($A87+H$49+273.15))</f>
        <v>0.17331111175664102</v>
      </c>
      <c r="I87" s="33">
        <f>217*('飽和水蒸気圧（hPa）'!I88/($A87+I$49+273.15))</f>
        <v>0.17516462480946696</v>
      </c>
      <c r="J87" s="33">
        <f>217*('飽和水蒸気圧（hPa）'!J88/($A87+J$49+273.15))</f>
        <v>0.17703628434748073</v>
      </c>
      <c r="K87" s="34">
        <f>217*('飽和水蒸気圧（hPa）'!K88/($A87+K$49+273.15))</f>
        <v>0.17892625086539235</v>
      </c>
    </row>
    <row r="88" spans="1:11" ht="12.75">
      <c r="A88" s="4">
        <v>-38</v>
      </c>
      <c r="B88" s="33">
        <f>217*('飽和水蒸気圧（hPa）'!B89/($A88+B$49+273.15))</f>
        <v>0.14599661083684362</v>
      </c>
      <c r="C88" s="33">
        <f>217*('飽和水蒸気圧（hPa）'!C89/($A88+C$49+273.15))</f>
        <v>0.14758061250782234</v>
      </c>
      <c r="D88" s="33">
        <f>217*('飽和水蒸気圧（hPa）'!D89/($A88+D$49+273.15))</f>
        <v>0.14918035717765246</v>
      </c>
      <c r="E88" s="33">
        <f>217*('飽和水蒸気圧（hPa）'!E89/($A88+E$49+273.15))</f>
        <v>0.1507959863203829</v>
      </c>
      <c r="F88" s="33">
        <f>217*('飽和水蒸気圧（hPa）'!F89/($A88+F$49+273.15))</f>
        <v>0.15242764253891006</v>
      </c>
      <c r="G88" s="33">
        <f>217*('飽和水蒸気圧（hPa）'!G89/($A88+G$49+273.15))</f>
        <v>0.15407546957275997</v>
      </c>
      <c r="H88" s="33">
        <f>217*('飽和水蒸気圧（hPa）'!H89/($A88+H$49+273.15))</f>
        <v>0.15573961230591613</v>
      </c>
      <c r="I88" s="33">
        <f>217*('飽和水蒸気圧（hPa）'!I89/($A88+I$49+273.15))</f>
        <v>0.15742021677469126</v>
      </c>
      <c r="J88" s="33">
        <f>217*('飽和水蒸気圧（hPa）'!J89/($A88+J$49+273.15))</f>
        <v>0.15911743017564264</v>
      </c>
      <c r="K88" s="34">
        <f>217*('飽和水蒸気圧（hPa）'!K89/($A88+K$49+273.15))</f>
        <v>0.16083140087353526</v>
      </c>
    </row>
    <row r="89" spans="1:11" ht="12.75">
      <c r="A89" s="4">
        <v>-39</v>
      </c>
      <c r="B89" s="33">
        <f>217*('飽和水蒸気圧（hPa）'!B90/($A89+B$49+273.15))</f>
        <v>0.13099212653684258</v>
      </c>
      <c r="C89" s="33">
        <f>217*('飽和水蒸気圧（hPa）'!C90/($A89+C$49+273.15))</f>
        <v>0.13242623642271198</v>
      </c>
      <c r="D89" s="33">
        <f>217*('飽和水蒸気圧（hPa）'!D90/($A89+D$49+273.15))</f>
        <v>0.13387473497258073</v>
      </c>
      <c r="E89" s="33">
        <f>217*('飽和水蒸気圧（hPa）'!E90/($A89+E$49+273.15))</f>
        <v>0.13533775279047752</v>
      </c>
      <c r="F89" s="33">
        <f>217*('飽和水蒸気圧（hPa）'!F90/($A89+F$49+273.15))</f>
        <v>0.13681542153384402</v>
      </c>
      <c r="G89" s="33">
        <f>217*('飽和水蒸気圧（hPa）'!G90/($A89+G$49+273.15))</f>
        <v>0.13830787392088476</v>
      </c>
      <c r="H89" s="33">
        <f>217*('飽和水蒸気圧（hPa）'!H90/($A89+H$49+273.15))</f>
        <v>0.13981524373796014</v>
      </c>
      <c r="I89" s="33">
        <f>217*('飽和水蒸気圧（hPa）'!I90/($A89+I$49+273.15))</f>
        <v>0.14133766584702165</v>
      </c>
      <c r="J89" s="33">
        <f>217*('飽和水蒸気圧（hPa）'!J90/($A89+J$49+273.15))</f>
        <v>0.14287527619308968</v>
      </c>
      <c r="K89" s="34">
        <f>217*('飽和水蒸気圧（hPa）'!K90/($A89+K$49+273.15))</f>
        <v>0.1444282118117753</v>
      </c>
    </row>
    <row r="90" spans="1:11" ht="13.5" thickBot="1">
      <c r="A90" s="6">
        <v>-40</v>
      </c>
      <c r="B90" s="57">
        <f>217*('飽和水蒸気圧（hPa）'!B91/($A90+B$49+273.15))</f>
        <v>0.11741440999686822</v>
      </c>
      <c r="C90" s="57">
        <f>217*('飽和水蒸気圧（hPa）'!C91/($A90+C$49+273.15))</f>
        <v>0.11871158988495532</v>
      </c>
      <c r="D90" s="57">
        <f>217*('飽和水蒸気圧（hPa）'!D91/($A90+D$49+273.15))</f>
        <v>0.1200219087473612</v>
      </c>
      <c r="E90" s="57">
        <f>217*('飽和水蒸気圧（hPa）'!E91/($A90+E$49+273.15))</f>
        <v>0.12134548704904954</v>
      </c>
      <c r="F90" s="57">
        <f>217*('飽和水蒸気圧（hPa）'!F91/($A90+F$49+273.15))</f>
        <v>0.1226824462371875</v>
      </c>
      <c r="G90" s="57">
        <f>217*('飽和水蒸気圧（hPa）'!G91/($A90+G$49+273.15))</f>
        <v>0.12403290874808127</v>
      </c>
      <c r="H90" s="57">
        <f>217*('飽和水蒸気圧（hPa）'!H91/($A90+H$49+273.15))</f>
        <v>0.12539699801415297</v>
      </c>
      <c r="I90" s="57">
        <f>217*('飽和水蒸気圧（hPa）'!I91/($A90+I$49+273.15))</f>
        <v>0.1267748384709581</v>
      </c>
      <c r="J90" s="57">
        <f>217*('飽和水蒸気圧（hPa）'!J91/($A90+J$49+273.15))</f>
        <v>0.12816655556424358</v>
      </c>
      <c r="K90" s="58">
        <f>217*('飽和水蒸気圧（hPa）'!K91/($A90+K$49+273.15))</f>
        <v>0.12957227575704824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"/>
  <sheetViews>
    <sheetView zoomScalePageLayoutView="0" workbookViewId="0" topLeftCell="A34">
      <selection activeCell="B46" sqref="B46"/>
    </sheetView>
  </sheetViews>
  <sheetFormatPr defaultColWidth="9.140625" defaultRowHeight="15"/>
  <sheetData>
    <row r="1" ht="13.5">
      <c r="A1" s="26" t="s">
        <v>10</v>
      </c>
    </row>
    <row r="2" ht="13.5" thickBot="1"/>
    <row r="3" spans="1:13" ht="13.5" thickBot="1">
      <c r="A3" s="18" t="s">
        <v>0</v>
      </c>
      <c r="B3" s="14">
        <v>0</v>
      </c>
      <c r="C3" s="12">
        <v>0.1</v>
      </c>
      <c r="D3" s="12">
        <v>0.2</v>
      </c>
      <c r="E3" s="12">
        <v>0.3</v>
      </c>
      <c r="F3" s="12">
        <v>0.4</v>
      </c>
      <c r="G3" s="12">
        <v>0.5</v>
      </c>
      <c r="H3" s="12">
        <v>0.6</v>
      </c>
      <c r="I3" s="12">
        <v>0.7</v>
      </c>
      <c r="J3" s="12">
        <v>0.8</v>
      </c>
      <c r="K3" s="13">
        <v>0.9</v>
      </c>
      <c r="M3" t="s">
        <v>21</v>
      </c>
    </row>
    <row r="4" spans="1:13" ht="12.75">
      <c r="A4" s="19">
        <v>0</v>
      </c>
      <c r="B4" s="29">
        <f aca="true" t="shared" si="0" ref="B4:B46">$N$49*EXP(($N$51*R58+$N$52*R58^1.5+$N$53*R58^3+$N$54*R58^6)/(1-R58))</f>
        <v>6.116567032025977</v>
      </c>
      <c r="C4" s="30">
        <f aca="true" t="shared" si="1" ref="C4:K4">$N$49*EXP(($N$51*S58+$N$52*S58^1.5+$N$53*S58^3+$N$54*S58^6)/(1-S58))</f>
        <v>6.1611727025029195</v>
      </c>
      <c r="D4" s="30">
        <f t="shared" si="1"/>
        <v>6.206066355975195</v>
      </c>
      <c r="E4" s="30">
        <f t="shared" si="1"/>
        <v>6.25124959287546</v>
      </c>
      <c r="F4" s="30">
        <f t="shared" si="1"/>
        <v>6.2967240209411655</v>
      </c>
      <c r="G4" s="30">
        <f t="shared" si="1"/>
        <v>6.342491255239565</v>
      </c>
      <c r="H4" s="30">
        <f t="shared" si="1"/>
        <v>6.388552918192765</v>
      </c>
      <c r="I4" s="30">
        <f t="shared" si="1"/>
        <v>6.4349106396025375</v>
      </c>
      <c r="J4" s="30">
        <f t="shared" si="1"/>
        <v>6.481566056675531</v>
      </c>
      <c r="K4" s="31">
        <f t="shared" si="1"/>
        <v>6.528520814048245</v>
      </c>
      <c r="M4" s="63">
        <f>B4*(760/1013)</f>
        <v>4.588934792043181</v>
      </c>
    </row>
    <row r="5" spans="1:13" ht="12.75">
      <c r="A5" s="20">
        <v>1</v>
      </c>
      <c r="B5" s="32">
        <f t="shared" si="0"/>
        <v>6.575776563812271</v>
      </c>
      <c r="C5" s="33">
        <f aca="true" t="shared" si="2" ref="C5:C44">$N$49*EXP(($N$51*S59+$N$52*S59^1.5+$N$53*S59^3+$N$54*S59^6)/(1-S59))</f>
        <v>6.623334965539349</v>
      </c>
      <c r="D5" s="33">
        <f aca="true" t="shared" si="3" ref="D5:D44">$N$49*EXP(($N$51*T59+$N$52*T59^1.5+$N$53*T59^3+$N$54*T59^6)/(1-T59))</f>
        <v>6.6711976863067575</v>
      </c>
      <c r="E5" s="33">
        <f aca="true" t="shared" si="4" ref="E5:E44">$N$49*EXP(($N$51*U59+$N$52*U59^1.5+$N$53*U59^3+$N$54*U59^6)/(1-U59))</f>
        <v>6.719366400722386</v>
      </c>
      <c r="F5" s="33">
        <f aca="true" t="shared" si="5" ref="F5:F44">$N$49*EXP(($N$51*V59+$N$52*V59^1.5+$N$53*V59^3+$N$54*V59^6)/(1-V59))</f>
        <v>6.76784279095029</v>
      </c>
      <c r="G5" s="33">
        <f aca="true" t="shared" si="6" ref="G5:G44">$N$49*EXP(($N$51*W59+$N$52*W59^1.5+$N$53*W59^3+$N$54*W59^6)/(1-W59))</f>
        <v>6.8166285467359975</v>
      </c>
      <c r="H5" s="33">
        <f aca="true" t="shared" si="7" ref="H5:H44">$N$49*EXP(($N$51*X59+$N$52*X59^1.5+$N$53*X59^3+$N$54*X59^6)/(1-X59))</f>
        <v>6.865725365431707</v>
      </c>
      <c r="I5" s="33">
        <f aca="true" t="shared" si="8" ref="I5:I44">$N$49*EXP(($N$51*Y59+$N$52*Y59^1.5+$N$53*Y59^3+$N$54*Y59^6)/(1-Y59))</f>
        <v>6.915134952022035</v>
      </c>
      <c r="J5" s="33">
        <f aca="true" t="shared" si="9" ref="J5:J44">$N$49*EXP(($N$51*Z59+$N$52*Z59^1.5+$N$53*Z59^3+$N$54*Z59^6)/(1-Z59))</f>
        <v>6.964859019149498</v>
      </c>
      <c r="K5" s="34">
        <f aca="true" t="shared" si="10" ref="K5:K44">$N$49*EXP(($N$51*AA59+$N$52*AA59^1.5+$N$53*AA59^3+$N$54*AA59^6)/(1-AA59))</f>
        <v>7.014899287139864</v>
      </c>
      <c r="M5" s="63">
        <f aca="true" t="shared" si="11" ref="M5:M44">B5*(760/1013)</f>
        <v>4.933455269987489</v>
      </c>
    </row>
    <row r="6" spans="1:13" ht="12.75">
      <c r="A6" s="20">
        <v>2</v>
      </c>
      <c r="B6" s="32">
        <f t="shared" si="0"/>
        <v>7.065257484028041</v>
      </c>
      <c r="C6" s="33">
        <f t="shared" si="2"/>
        <v>7.115935345583444</v>
      </c>
      <c r="D6" s="33">
        <f t="shared" si="3"/>
        <v>7.16693461533583</v>
      </c>
      <c r="E6" s="33">
        <f t="shared" si="4"/>
        <v>7.218257044601228</v>
      </c>
      <c r="F6" s="33">
        <f t="shared" si="5"/>
        <v>7.269904392507344</v>
      </c>
      <c r="G6" s="33">
        <f t="shared" si="6"/>
        <v>7.321878426019727</v>
      </c>
      <c r="H6" s="33">
        <f t="shared" si="7"/>
        <v>7.3741809199674035</v>
      </c>
      <c r="I6" s="33">
        <f t="shared" si="8"/>
        <v>7.426813657069081</v>
      </c>
      <c r="J6" s="33">
        <f t="shared" si="9"/>
        <v>7.479778427958867</v>
      </c>
      <c r="K6" s="34">
        <f t="shared" si="10"/>
        <v>7.533077031212407</v>
      </c>
      <c r="M6" s="63">
        <f t="shared" si="11"/>
        <v>5.30068675998155</v>
      </c>
    </row>
    <row r="7" spans="1:13" ht="12.75">
      <c r="A7" s="20">
        <v>3</v>
      </c>
      <c r="B7" s="32">
        <f t="shared" si="0"/>
        <v>7.586711273373007</v>
      </c>
      <c r="C7" s="33">
        <f t="shared" si="2"/>
        <v>7.640682968977585</v>
      </c>
      <c r="D7" s="33">
        <f t="shared" si="3"/>
        <v>7.694993940583031</v>
      </c>
      <c r="E7" s="33">
        <f t="shared" si="4"/>
        <v>7.749646018792214</v>
      </c>
      <c r="F7" s="33">
        <f t="shared" si="5"/>
        <v>7.8046410422804176</v>
      </c>
      <c r="G7" s="33">
        <f t="shared" si="6"/>
        <v>7.859980857821405</v>
      </c>
      <c r="H7" s="33">
        <f t="shared" si="7"/>
        <v>7.915667320314067</v>
      </c>
      <c r="I7" s="33">
        <f t="shared" si="8"/>
        <v>7.971702292808512</v>
      </c>
      <c r="J7" s="33">
        <f t="shared" si="9"/>
        <v>8.02808764653276</v>
      </c>
      <c r="K7" s="34">
        <f t="shared" si="10"/>
        <v>8.084825260918928</v>
      </c>
      <c r="M7" s="63">
        <f t="shared" si="11"/>
        <v>5.691905792461486</v>
      </c>
    </row>
    <row r="8" spans="1:13" ht="12.75">
      <c r="A8" s="20">
        <v>4</v>
      </c>
      <c r="B8" s="32">
        <f t="shared" si="0"/>
        <v>8.141917023630022</v>
      </c>
      <c r="C8" s="33">
        <f t="shared" si="2"/>
        <v>8.199364830586463</v>
      </c>
      <c r="D8" s="33">
        <f t="shared" si="3"/>
        <v>8.257170585992341</v>
      </c>
      <c r="E8" s="33">
        <f t="shared" si="4"/>
        <v>8.315336202362843</v>
      </c>
      <c r="F8" s="33">
        <f t="shared" si="5"/>
        <v>8.373863600549969</v>
      </c>
      <c r="G8" s="33">
        <f t="shared" si="6"/>
        <v>8.432754709770256</v>
      </c>
      <c r="H8" s="33">
        <f t="shared" si="7"/>
        <v>8.492011467630796</v>
      </c>
      <c r="I8" s="33">
        <f t="shared" si="8"/>
        <v>8.551635820156418</v>
      </c>
      <c r="J8" s="33">
        <f t="shared" si="9"/>
        <v>8.611629721816728</v>
      </c>
      <c r="K8" s="34">
        <f t="shared" si="10"/>
        <v>8.67199513555272</v>
      </c>
      <c r="M8" s="63">
        <f t="shared" si="11"/>
        <v>6.1084471253295325</v>
      </c>
    </row>
    <row r="9" spans="1:13" ht="13.5" thickBot="1">
      <c r="A9" s="22">
        <v>5</v>
      </c>
      <c r="B9" s="35">
        <f t="shared" si="0"/>
        <v>8.732734032803846</v>
      </c>
      <c r="C9" s="36">
        <f t="shared" si="2"/>
        <v>8.793848393535106</v>
      </c>
      <c r="D9" s="36">
        <f t="shared" si="3"/>
        <v>8.855340206264183</v>
      </c>
      <c r="E9" s="36">
        <f t="shared" si="4"/>
        <v>8.917211468088166</v>
      </c>
      <c r="F9" s="36">
        <f t="shared" si="5"/>
        <v>8.979464184711283</v>
      </c>
      <c r="G9" s="36">
        <f t="shared" si="6"/>
        <v>9.042100370471493</v>
      </c>
      <c r="H9" s="36">
        <f t="shared" si="7"/>
        <v>9.105122048368221</v>
      </c>
      <c r="I9" s="36">
        <f t="shared" si="8"/>
        <v>9.16853125008935</v>
      </c>
      <c r="J9" s="36">
        <f t="shared" si="9"/>
        <v>9.23233001603863</v>
      </c>
      <c r="K9" s="37">
        <f t="shared" si="10"/>
        <v>9.296520395363062</v>
      </c>
      <c r="M9" s="63">
        <f t="shared" si="11"/>
        <v>6.551705690948591</v>
      </c>
    </row>
    <row r="10" spans="1:13" ht="13.5" thickTop="1">
      <c r="A10" s="19">
        <v>6</v>
      </c>
      <c r="B10" s="29">
        <f t="shared" si="0"/>
        <v>9.361104445980347</v>
      </c>
      <c r="C10" s="30">
        <f t="shared" si="2"/>
        <v>9.426084234606153</v>
      </c>
      <c r="D10" s="30">
        <f t="shared" si="3"/>
        <v>9.491461836781788</v>
      </c>
      <c r="E10" s="30">
        <f t="shared" si="4"/>
        <v>9.557239336901931</v>
      </c>
      <c r="F10" s="30">
        <f t="shared" si="5"/>
        <v>9.623418828241748</v>
      </c>
      <c r="G10" s="30">
        <f t="shared" si="6"/>
        <v>9.690002412985038</v>
      </c>
      <c r="H10" s="30">
        <f t="shared" si="7"/>
        <v>9.756992202251315</v>
      </c>
      <c r="I10" s="30">
        <f t="shared" si="8"/>
        <v>9.824390316124132</v>
      </c>
      <c r="J10" s="30">
        <f t="shared" si="9"/>
        <v>9.892198883678502</v>
      </c>
      <c r="K10" s="11">
        <f t="shared" si="10"/>
        <v>9.960420043008746</v>
      </c>
      <c r="M10" s="63">
        <f t="shared" si="11"/>
        <v>7.023138577438365</v>
      </c>
    </row>
    <row r="11" spans="1:13" ht="12.75">
      <c r="A11" s="20">
        <v>7</v>
      </c>
      <c r="B11" s="16">
        <f t="shared" si="0"/>
        <v>10.029055941256498</v>
      </c>
      <c r="C11" s="2">
        <f t="shared" si="2"/>
        <v>10.098108734638313</v>
      </c>
      <c r="D11" s="2">
        <f t="shared" si="3"/>
        <v>10.16758058847387</v>
      </c>
      <c r="E11" s="2">
        <f t="shared" si="4"/>
        <v>10.237473677213787</v>
      </c>
      <c r="F11" s="2">
        <f t="shared" si="5"/>
        <v>10.307790184467741</v>
      </c>
      <c r="G11" s="2">
        <f t="shared" si="6"/>
        <v>10.378532303032411</v>
      </c>
      <c r="H11" s="2">
        <f t="shared" si="7"/>
        <v>10.449702234919803</v>
      </c>
      <c r="I11" s="2">
        <f t="shared" si="8"/>
        <v>10.521302191385086</v>
      </c>
      <c r="J11" s="2">
        <f t="shared" si="9"/>
        <v>10.593334392955091</v>
      </c>
      <c r="K11" s="5">
        <f t="shared" si="10"/>
        <v>10.665801069456288</v>
      </c>
      <c r="M11" s="63">
        <f t="shared" si="11"/>
        <v>7.524267043785724</v>
      </c>
    </row>
    <row r="12" spans="1:13" ht="12.75">
      <c r="A12" s="20">
        <v>8</v>
      </c>
      <c r="B12" s="16">
        <f t="shared" si="0"/>
        <v>10.738704460043293</v>
      </c>
      <c r="C12" s="2">
        <f t="shared" si="2"/>
        <v>10.812046813226956</v>
      </c>
      <c r="D12" s="2">
        <f t="shared" si="3"/>
        <v>10.885830386902878</v>
      </c>
      <c r="E12" s="2">
        <f t="shared" si="4"/>
        <v>10.96005744837997</v>
      </c>
      <c r="F12" s="2">
        <f t="shared" si="5"/>
        <v>11.03473027440818</v>
      </c>
      <c r="G12" s="2">
        <f t="shared" si="6"/>
        <v>11.109851151208115</v>
      </c>
      <c r="H12" s="2">
        <f t="shared" si="7"/>
        <v>11.185422374498541</v>
      </c>
      <c r="I12" s="2">
        <f t="shared" si="8"/>
        <v>11.261446249525344</v>
      </c>
      <c r="J12" s="2">
        <f t="shared" si="9"/>
        <v>11.33792509109046</v>
      </c>
      <c r="K12" s="5">
        <f t="shared" si="10"/>
        <v>11.414861223579916</v>
      </c>
      <c r="M12" s="63">
        <f t="shared" si="11"/>
        <v>8.056678568245708</v>
      </c>
    </row>
    <row r="13" spans="1:13" ht="12.75">
      <c r="A13" s="20">
        <v>9</v>
      </c>
      <c r="B13" s="16">
        <f t="shared" si="0"/>
        <v>11.492256980992995</v>
      </c>
      <c r="C13" s="2">
        <f t="shared" si="2"/>
        <v>11.570114706970802</v>
      </c>
      <c r="D13" s="2">
        <f t="shared" si="3"/>
        <v>11.648436754824845</v>
      </c>
      <c r="E13" s="2">
        <f t="shared" si="4"/>
        <v>11.727225487566285</v>
      </c>
      <c r="F13" s="2">
        <f t="shared" si="5"/>
        <v>11.806483277934456</v>
      </c>
      <c r="G13" s="2">
        <f t="shared" si="6"/>
        <v>11.886212508425816</v>
      </c>
      <c r="H13" s="2">
        <f t="shared" si="7"/>
        <v>11.966415571323065</v>
      </c>
      <c r="I13" s="2">
        <f t="shared" si="8"/>
        <v>12.047094868723761</v>
      </c>
      <c r="J13" s="2">
        <f t="shared" si="9"/>
        <v>12.128252812569885</v>
      </c>
      <c r="K13" s="5">
        <f t="shared" si="10"/>
        <v>12.209891824676255</v>
      </c>
      <c r="M13" s="63">
        <f t="shared" si="11"/>
        <v>8.622028929471545</v>
      </c>
    </row>
    <row r="14" spans="1:13" ht="13.5" thickBot="1">
      <c r="A14" s="21">
        <v>10</v>
      </c>
      <c r="B14" s="17">
        <f t="shared" si="0"/>
        <v>12.29201433676023</v>
      </c>
      <c r="C14" s="7">
        <f t="shared" si="2"/>
        <v>12.37462279047051</v>
      </c>
      <c r="D14" s="7">
        <f t="shared" si="3"/>
        <v>12.457719637416233</v>
      </c>
      <c r="E14" s="7">
        <f t="shared" si="4"/>
        <v>12.541307339196631</v>
      </c>
      <c r="F14" s="7">
        <f t="shared" si="5"/>
        <v>12.625388367429755</v>
      </c>
      <c r="G14" s="7">
        <f t="shared" si="6"/>
        <v>12.70996520378236</v>
      </c>
      <c r="H14" s="7">
        <f t="shared" si="7"/>
        <v>12.795040339998513</v>
      </c>
      <c r="I14" s="7">
        <f t="shared" si="8"/>
        <v>12.880616277929684</v>
      </c>
      <c r="J14" s="7">
        <f t="shared" si="9"/>
        <v>12.966695529563857</v>
      </c>
      <c r="K14" s="8">
        <f t="shared" si="10"/>
        <v>13.053280617054915</v>
      </c>
      <c r="M14" s="63">
        <f t="shared" si="11"/>
        <v>9.222044319780627</v>
      </c>
    </row>
    <row r="15" spans="1:13" ht="12.75">
      <c r="A15" s="19">
        <v>11</v>
      </c>
      <c r="B15" s="15">
        <f t="shared" si="0"/>
        <v>13.140374072752392</v>
      </c>
      <c r="C15" s="10">
        <f t="shared" si="2"/>
        <v>13.227978439230625</v>
      </c>
      <c r="D15" s="10">
        <f t="shared" si="3"/>
        <v>13.316096269318672</v>
      </c>
      <c r="E15" s="10">
        <f t="shared" si="4"/>
        <v>13.40473012613005</v>
      </c>
      <c r="F15" s="10">
        <f t="shared" si="5"/>
        <v>13.49388258309171</v>
      </c>
      <c r="G15" s="10">
        <f t="shared" si="6"/>
        <v>13.583556223974586</v>
      </c>
      <c r="H15" s="10">
        <f t="shared" si="7"/>
        <v>13.673753642922916</v>
      </c>
      <c r="I15" s="10">
        <f t="shared" si="8"/>
        <v>13.764477444483697</v>
      </c>
      <c r="J15" s="10">
        <f t="shared" si="9"/>
        <v>13.855730243637264</v>
      </c>
      <c r="K15" s="11">
        <f t="shared" si="10"/>
        <v>13.947514665826455</v>
      </c>
      <c r="M15" s="63">
        <f t="shared" si="11"/>
        <v>9.858523489922822</v>
      </c>
    </row>
    <row r="16" spans="1:13" ht="12.75">
      <c r="A16" s="20">
        <v>12</v>
      </c>
      <c r="B16" s="16">
        <f t="shared" si="0"/>
        <v>14.03983334698691</v>
      </c>
      <c r="C16" s="2">
        <f t="shared" si="2"/>
        <v>14.13268893357671</v>
      </c>
      <c r="D16" s="2">
        <f t="shared" si="3"/>
        <v>14.226084082606604</v>
      </c>
      <c r="E16" s="2">
        <f t="shared" si="4"/>
        <v>14.320021461669969</v>
      </c>
      <c r="F16" s="2">
        <f t="shared" si="5"/>
        <v>14.414503748972628</v>
      </c>
      <c r="G16" s="2">
        <f t="shared" si="6"/>
        <v>14.509533633363155</v>
      </c>
      <c r="H16" s="2">
        <f t="shared" si="7"/>
        <v>14.605113814362982</v>
      </c>
      <c r="I16" s="2">
        <f t="shared" si="8"/>
        <v>14.701247002196371</v>
      </c>
      <c r="J16" s="2">
        <f t="shared" si="9"/>
        <v>14.797935917821052</v>
      </c>
      <c r="K16" s="5">
        <f t="shared" si="10"/>
        <v>14.89518329295764</v>
      </c>
      <c r="M16" s="63">
        <f t="shared" si="11"/>
        <v>10.533339924689093</v>
      </c>
    </row>
    <row r="17" spans="1:13" ht="12.75">
      <c r="A17" s="20">
        <v>13</v>
      </c>
      <c r="B17" s="16">
        <f t="shared" si="0"/>
        <v>14.992991870120907</v>
      </c>
      <c r="C17" s="2">
        <f t="shared" si="2"/>
        <v>15.091364402649475</v>
      </c>
      <c r="D17" s="2">
        <f t="shared" si="3"/>
        <v>15.190303654735882</v>
      </c>
      <c r="E17" s="2">
        <f t="shared" si="4"/>
        <v>15.28981240145795</v>
      </c>
      <c r="F17" s="2">
        <f t="shared" si="5"/>
        <v>15.389893428808254</v>
      </c>
      <c r="G17" s="2">
        <f t="shared" si="6"/>
        <v>15.49054953372504</v>
      </c>
      <c r="H17" s="2">
        <f t="shared" si="7"/>
        <v>15.591783524122764</v>
      </c>
      <c r="I17" s="2">
        <f t="shared" si="8"/>
        <v>15.693598218922006</v>
      </c>
      <c r="J17" s="2">
        <f t="shared" si="9"/>
        <v>15.795996448081123</v>
      </c>
      <c r="K17" s="5">
        <f t="shared" si="10"/>
        <v>15.898981052625794</v>
      </c>
      <c r="M17" s="63">
        <f t="shared" si="11"/>
        <v>11.248444048659318</v>
      </c>
    </row>
    <row r="18" spans="1:13" ht="12.75">
      <c r="A18" s="20">
        <v>14</v>
      </c>
      <c r="B18" s="16">
        <f t="shared" si="0"/>
        <v>16.002554884680304</v>
      </c>
      <c r="C18" s="2">
        <f t="shared" si="2"/>
        <v>16.10672080749783</v>
      </c>
      <c r="D18" s="2">
        <f t="shared" si="3"/>
        <v>16.211481695491603</v>
      </c>
      <c r="E18" s="2">
        <f t="shared" si="4"/>
        <v>16.316840434265096</v>
      </c>
      <c r="F18" s="2">
        <f t="shared" si="5"/>
        <v>16.42279992064332</v>
      </c>
      <c r="G18" s="2">
        <f t="shared" si="6"/>
        <v>16.52936306270335</v>
      </c>
      <c r="H18" s="2">
        <f t="shared" si="7"/>
        <v>16.6365327798052</v>
      </c>
      <c r="I18" s="2">
        <f t="shared" si="8"/>
        <v>16.744312002622866</v>
      </c>
      <c r="J18" s="2">
        <f t="shared" si="9"/>
        <v>16.852703673174968</v>
      </c>
      <c r="K18" s="5">
        <f t="shared" si="10"/>
        <v>16.96171074485607</v>
      </c>
      <c r="M18" s="63">
        <f t="shared" si="11"/>
        <v>12.00586546135936</v>
      </c>
    </row>
    <row r="19" spans="1:13" ht="13.5" thickBot="1">
      <c r="A19" s="22">
        <v>15</v>
      </c>
      <c r="B19" s="23">
        <f t="shared" si="0"/>
        <v>17.071336182467522</v>
      </c>
      <c r="C19" s="24">
        <f t="shared" si="2"/>
        <v>17.18158296224831</v>
      </c>
      <c r="D19" s="24">
        <f t="shared" si="3"/>
        <v>17.292454071906203</v>
      </c>
      <c r="E19" s="24">
        <f t="shared" si="4"/>
        <v>17.40395251064935</v>
      </c>
      <c r="F19" s="24">
        <f t="shared" si="5"/>
        <v>17.51608128921653</v>
      </c>
      <c r="G19" s="24">
        <f t="shared" si="6"/>
        <v>17.628843429909185</v>
      </c>
      <c r="H19" s="24">
        <f t="shared" si="7"/>
        <v>17.742241966621894</v>
      </c>
      <c r="I19" s="24">
        <f t="shared" si="8"/>
        <v>17.85627994487398</v>
      </c>
      <c r="J19" s="24">
        <f t="shared" si="9"/>
        <v>17.970960421841113</v>
      </c>
      <c r="K19" s="25">
        <f t="shared" si="10"/>
        <v>18.086286466385697</v>
      </c>
      <c r="M19" s="63">
        <f t="shared" si="11"/>
        <v>12.807715201061518</v>
      </c>
    </row>
    <row r="20" spans="1:13" ht="13.5" thickTop="1">
      <c r="A20" s="19">
        <v>16</v>
      </c>
      <c r="B20" s="15">
        <f t="shared" si="0"/>
        <v>18.20226115908932</v>
      </c>
      <c r="C20" s="10">
        <f t="shared" si="2"/>
        <v>18.31888759228323</v>
      </c>
      <c r="D20" s="10">
        <f t="shared" si="3"/>
        <v>18.43616887008022</v>
      </c>
      <c r="E20" s="10">
        <f t="shared" si="4"/>
        <v>18.554108108405888</v>
      </c>
      <c r="F20" s="10">
        <f t="shared" si="5"/>
        <v>18.67270843503028</v>
      </c>
      <c r="G20" s="10">
        <f t="shared" si="6"/>
        <v>18.79197298959915</v>
      </c>
      <c r="H20" s="10">
        <f t="shared" si="7"/>
        <v>18.911904923665798</v>
      </c>
      <c r="I20" s="10">
        <f t="shared" si="8"/>
        <v>19.03250740072237</v>
      </c>
      <c r="J20" s="10">
        <f t="shared" si="9"/>
        <v>19.153783596231662</v>
      </c>
      <c r="K20" s="11">
        <f t="shared" si="10"/>
        <v>19.275736697658722</v>
      </c>
      <c r="M20" s="63">
        <f t="shared" si="11"/>
        <v>13.656188036434239</v>
      </c>
    </row>
    <row r="21" spans="1:13" ht="12.75">
      <c r="A21" s="20">
        <v>17</v>
      </c>
      <c r="B21" s="16">
        <f t="shared" si="0"/>
        <v>19.398369904502374</v>
      </c>
      <c r="C21" s="2">
        <f t="shared" si="2"/>
        <v>19.521686428327225</v>
      </c>
      <c r="D21" s="2">
        <f t="shared" si="3"/>
        <v>19.645689492794965</v>
      </c>
      <c r="E21" s="2">
        <f t="shared" si="4"/>
        <v>19.77038233369703</v>
      </c>
      <c r="F21" s="2">
        <f t="shared" si="5"/>
        <v>19.89576819898481</v>
      </c>
      <c r="G21" s="2">
        <f t="shared" si="6"/>
        <v>20.02185034880338</v>
      </c>
      <c r="H21" s="2">
        <f t="shared" si="7"/>
        <v>20.148632055522135</v>
      </c>
      <c r="I21" s="2">
        <f t="shared" si="8"/>
        <v>20.276116603766585</v>
      </c>
      <c r="J21" s="2">
        <f t="shared" si="9"/>
        <v>20.40430729045147</v>
      </c>
      <c r="K21" s="5">
        <f t="shared" si="10"/>
        <v>20.53320742481141</v>
      </c>
      <c r="M21" s="63">
        <f t="shared" si="11"/>
        <v>14.553564785214022</v>
      </c>
    </row>
    <row r="22" spans="1:13" ht="12.75">
      <c r="A22" s="20">
        <v>18</v>
      </c>
      <c r="B22" s="16">
        <f t="shared" si="0"/>
        <v>20.662820328433817</v>
      </c>
      <c r="C22" s="2">
        <f t="shared" si="2"/>
        <v>20.793149335290455</v>
      </c>
      <c r="D22" s="2">
        <f t="shared" si="3"/>
        <v>20.92419779176929</v>
      </c>
      <c r="E22" s="2">
        <f t="shared" si="4"/>
        <v>21.055969056707486</v>
      </c>
      <c r="F22" s="2">
        <f t="shared" si="5"/>
        <v>21.18846650142267</v>
      </c>
      <c r="G22" s="2">
        <f t="shared" si="6"/>
        <v>21.321693509745263</v>
      </c>
      <c r="H22" s="2">
        <f t="shared" si="7"/>
        <v>21.45565347805101</v>
      </c>
      <c r="I22" s="2">
        <f t="shared" si="8"/>
        <v>21.59034981529286</v>
      </c>
      <c r="J22" s="2">
        <f t="shared" si="9"/>
        <v>21.725785943033117</v>
      </c>
      <c r="K22" s="5">
        <f t="shared" si="10"/>
        <v>21.861965295476313</v>
      </c>
      <c r="M22" s="63">
        <f t="shared" si="11"/>
        <v>15.502214659042153</v>
      </c>
    </row>
    <row r="23" spans="1:13" ht="12.75">
      <c r="A23" s="20">
        <v>19</v>
      </c>
      <c r="B23" s="16">
        <f t="shared" si="0"/>
        <v>21.99889131950067</v>
      </c>
      <c r="C23" s="2">
        <f t="shared" si="2"/>
        <v>22.136567474691347</v>
      </c>
      <c r="D23" s="2">
        <f t="shared" si="3"/>
        <v>22.274997233371906</v>
      </c>
      <c r="E23" s="2">
        <f t="shared" si="4"/>
        <v>22.414184080637426</v>
      </c>
      <c r="F23" s="2">
        <f t="shared" si="5"/>
        <v>22.554131514386324</v>
      </c>
      <c r="G23" s="2">
        <f t="shared" si="6"/>
        <v>22.694843045353768</v>
      </c>
      <c r="H23" s="2">
        <f t="shared" si="7"/>
        <v>22.836322197142817</v>
      </c>
      <c r="I23" s="2">
        <f t="shared" si="8"/>
        <v>22.978572506257905</v>
      </c>
      <c r="J23" s="2">
        <f t="shared" si="9"/>
        <v>23.121597522137623</v>
      </c>
      <c r="K23" s="5">
        <f t="shared" si="10"/>
        <v>23.26540080718562</v>
      </c>
      <c r="M23" s="63">
        <f t="shared" si="11"/>
        <v>16.50459763358392</v>
      </c>
    </row>
    <row r="24" spans="1:13" ht="13.5" thickBot="1">
      <c r="A24" s="21">
        <v>20</v>
      </c>
      <c r="B24" s="17">
        <f t="shared" si="0"/>
        <v>23.409985936805896</v>
      </c>
      <c r="C24" s="7">
        <f t="shared" si="2"/>
        <v>23.555356499432712</v>
      </c>
      <c r="D24" s="7">
        <f t="shared" si="3"/>
        <v>23.701516096564994</v>
      </c>
      <c r="E24" s="7">
        <f t="shared" si="4"/>
        <v>23.848468342798515</v>
      </c>
      <c r="F24" s="7">
        <f t="shared" si="5"/>
        <v>23.99621686585826</v>
      </c>
      <c r="G24" s="7">
        <f t="shared" si="6"/>
        <v>24.14476530663187</v>
      </c>
      <c r="H24" s="7">
        <f t="shared" si="7"/>
        <v>24.294117319201934</v>
      </c>
      <c r="I24" s="7">
        <f t="shared" si="8"/>
        <v>24.444276570878873</v>
      </c>
      <c r="J24" s="7">
        <f t="shared" si="9"/>
        <v>24.595246742233638</v>
      </c>
      <c r="K24" s="8">
        <f t="shared" si="10"/>
        <v>24.747031527131103</v>
      </c>
      <c r="M24" s="63">
        <f t="shared" si="11"/>
        <v>17.56326684301331</v>
      </c>
    </row>
    <row r="25" spans="1:13" ht="12.75">
      <c r="A25" s="19">
        <v>21</v>
      </c>
      <c r="B25" s="15">
        <f t="shared" si="0"/>
        <v>24.89963463276229</v>
      </c>
      <c r="C25" s="10">
        <f t="shared" si="2"/>
        <v>25.053059779677668</v>
      </c>
      <c r="D25" s="10">
        <f t="shared" si="3"/>
        <v>25.20731070182002</v>
      </c>
      <c r="E25" s="10">
        <f t="shared" si="4"/>
        <v>25.362391146557368</v>
      </c>
      <c r="F25" s="10">
        <f t="shared" si="5"/>
        <v>25.518304874715874</v>
      </c>
      <c r="G25" s="10">
        <f t="shared" si="6"/>
        <v>25.67505566061342</v>
      </c>
      <c r="H25" s="10">
        <f t="shared" si="7"/>
        <v>25.83264729209147</v>
      </c>
      <c r="I25" s="10">
        <f t="shared" si="8"/>
        <v>25.99108357054965</v>
      </c>
      <c r="J25" s="10">
        <f t="shared" si="9"/>
        <v>26.150368310977694</v>
      </c>
      <c r="K25" s="11">
        <f t="shared" si="10"/>
        <v>26.31050534198892</v>
      </c>
      <c r="M25" s="63">
        <f t="shared" si="11"/>
        <v>18.6808709979263</v>
      </c>
    </row>
    <row r="26" spans="1:13" ht="12.75">
      <c r="A26" s="20">
        <v>22</v>
      </c>
      <c r="B26" s="16">
        <f t="shared" si="0"/>
        <v>26.471498505853766</v>
      </c>
      <c r="C26" s="2">
        <f t="shared" si="2"/>
        <v>26.633351658532483</v>
      </c>
      <c r="D26" s="2">
        <f t="shared" si="3"/>
        <v>26.796068669708195</v>
      </c>
      <c r="E26" s="2">
        <f t="shared" si="4"/>
        <v>26.959653422820843</v>
      </c>
      <c r="F26" s="2">
        <f t="shared" si="5"/>
        <v>27.12410981509996</v>
      </c>
      <c r="G26" s="2">
        <f t="shared" si="6"/>
        <v>27.28944175759798</v>
      </c>
      <c r="H26" s="2">
        <f t="shared" si="7"/>
        <v>27.45565317522388</v>
      </c>
      <c r="I26" s="2">
        <f t="shared" si="8"/>
        <v>27.622748006775343</v>
      </c>
      <c r="J26" s="2">
        <f t="shared" si="9"/>
        <v>27.790730204974228</v>
      </c>
      <c r="K26" s="5">
        <f t="shared" si="10"/>
        <v>27.959603736497964</v>
      </c>
      <c r="M26" s="63">
        <f t="shared" si="11"/>
        <v>19.860156825714572</v>
      </c>
    </row>
    <row r="27" spans="1:13" ht="12.75">
      <c r="A27" s="20">
        <v>23</v>
      </c>
      <c r="B27" s="16">
        <f t="shared" si="0"/>
        <v>28.12937258201393</v>
      </c>
      <c r="C27" s="2">
        <f t="shared" si="2"/>
        <v>28.300040736212864</v>
      </c>
      <c r="D27" s="2">
        <f t="shared" si="3"/>
        <v>28.471612207841787</v>
      </c>
      <c r="E27" s="2">
        <f t="shared" si="4"/>
        <v>28.644091019738365</v>
      </c>
      <c r="F27" s="2">
        <f t="shared" si="5"/>
        <v>28.81748120886346</v>
      </c>
      <c r="G27" s="2">
        <f t="shared" si="6"/>
        <v>28.99178682633541</v>
      </c>
      <c r="H27" s="2">
        <f t="shared" si="7"/>
        <v>29.167011937463034</v>
      </c>
      <c r="I27" s="2">
        <f t="shared" si="8"/>
        <v>29.34316062177991</v>
      </c>
      <c r="J27" s="2">
        <f t="shared" si="9"/>
        <v>29.520236973076937</v>
      </c>
      <c r="K27" s="5">
        <f t="shared" si="10"/>
        <v>29.698245099436974</v>
      </c>
      <c r="M27" s="63">
        <f t="shared" si="11"/>
        <v>21.103971532409265</v>
      </c>
    </row>
    <row r="28" spans="1:13" ht="12.75">
      <c r="A28" s="20">
        <v>24</v>
      </c>
      <c r="B28" s="16">
        <f t="shared" si="0"/>
        <v>29.87718912326849</v>
      </c>
      <c r="C28" s="2">
        <f t="shared" si="2"/>
        <v>30.05707318133774</v>
      </c>
      <c r="D28" s="2">
        <f t="shared" si="3"/>
        <v>30.23790142480426</v>
      </c>
      <c r="E28" s="2">
        <f t="shared" si="4"/>
        <v>30.41967801925425</v>
      </c>
      <c r="F28" s="2">
        <f t="shared" si="5"/>
        <v>30.602407144732762</v>
      </c>
      <c r="G28" s="2">
        <f t="shared" si="6"/>
        <v>30.78609299578021</v>
      </c>
      <c r="H28" s="2">
        <f t="shared" si="7"/>
        <v>30.97073978146344</v>
      </c>
      <c r="I28" s="2">
        <f t="shared" si="8"/>
        <v>31.156351725410804</v>
      </c>
      <c r="J28" s="2">
        <f t="shared" si="9"/>
        <v>31.342933065846832</v>
      </c>
      <c r="K28" s="5">
        <f t="shared" si="10"/>
        <v>31.5304880556238</v>
      </c>
      <c r="M28" s="63">
        <f t="shared" si="11"/>
        <v>22.41526528497932</v>
      </c>
    </row>
    <row r="29" spans="1:13" ht="13.5" thickBot="1">
      <c r="A29" s="22">
        <v>25</v>
      </c>
      <c r="B29" s="23">
        <f t="shared" si="0"/>
        <v>31.719020962258245</v>
      </c>
      <c r="C29" s="24">
        <f t="shared" si="2"/>
        <v>31.908536067962856</v>
      </c>
      <c r="D29" s="24">
        <f t="shared" si="3"/>
        <v>32.09903766968106</v>
      </c>
      <c r="E29" s="24">
        <f t="shared" si="4"/>
        <v>32.29053007912166</v>
      </c>
      <c r="F29" s="24">
        <f t="shared" si="5"/>
        <v>32.483017622791444</v>
      </c>
      <c r="G29" s="24">
        <f t="shared" si="6"/>
        <v>32.67650464203055</v>
      </c>
      <c r="H29" s="24">
        <f t="shared" si="7"/>
        <v>32.8709954930452</v>
      </c>
      <c r="I29" s="24">
        <f t="shared" si="8"/>
        <v>33.0664945469428</v>
      </c>
      <c r="J29" s="24">
        <f t="shared" si="9"/>
        <v>33.26300618976553</v>
      </c>
      <c r="K29" s="25">
        <f t="shared" si="10"/>
        <v>33.46053482252434</v>
      </c>
      <c r="M29" s="63">
        <f t="shared" si="11"/>
        <v>23.79709371304666</v>
      </c>
    </row>
    <row r="30" spans="1:13" ht="13.5" thickTop="1">
      <c r="A30" s="19">
        <v>26</v>
      </c>
      <c r="B30" s="15">
        <f t="shared" si="0"/>
        <v>33.659084861232856</v>
      </c>
      <c r="C30" s="10">
        <f t="shared" si="2"/>
        <v>33.85866073694211</v>
      </c>
      <c r="D30" s="10">
        <f t="shared" si="3"/>
        <v>34.059266895774456</v>
      </c>
      <c r="E30" s="10">
        <f t="shared" si="4"/>
        <v>34.26090779895696</v>
      </c>
      <c r="F30" s="10">
        <f t="shared" si="5"/>
        <v>34.46358792285684</v>
      </c>
      <c r="G30" s="10">
        <f t="shared" si="6"/>
        <v>34.667311759014844</v>
      </c>
      <c r="H30" s="10">
        <f t="shared" si="7"/>
        <v>34.87208381417966</v>
      </c>
      <c r="I30" s="10">
        <f t="shared" si="8"/>
        <v>35.07790861034147</v>
      </c>
      <c r="J30" s="10">
        <f t="shared" si="9"/>
        <v>35.28479068476795</v>
      </c>
      <c r="K30" s="11">
        <f t="shared" si="10"/>
        <v>35.492734590036605</v>
      </c>
      <c r="M30" s="63">
        <f t="shared" si="11"/>
        <v>25.252620428960483</v>
      </c>
    </row>
    <row r="31" spans="1:13" ht="12.75">
      <c r="A31" s="20">
        <v>27</v>
      </c>
      <c r="B31" s="16">
        <f t="shared" si="0"/>
        <v>35.70174489407042</v>
      </c>
      <c r="C31" s="2">
        <f t="shared" si="2"/>
        <v>35.91182618017138</v>
      </c>
      <c r="D31" s="2">
        <f t="shared" si="3"/>
        <v>36.1229830470548</v>
      </c>
      <c r="E31" s="2">
        <f t="shared" si="4"/>
        <v>36.335220108884535</v>
      </c>
      <c r="F31" s="2">
        <f t="shared" si="5"/>
        <v>36.54854199530601</v>
      </c>
      <c r="G31" s="2">
        <f t="shared" si="6"/>
        <v>36.762953351482054</v>
      </c>
      <c r="H31" s="2">
        <f t="shared" si="7"/>
        <v>36.97845883812588</v>
      </c>
      <c r="I31" s="2">
        <f t="shared" si="8"/>
        <v>37.19506313153687</v>
      </c>
      <c r="J31" s="2">
        <f t="shared" si="9"/>
        <v>37.41277092363353</v>
      </c>
      <c r="K31" s="5">
        <f t="shared" si="10"/>
        <v>37.63158692198946</v>
      </c>
      <c r="M31" s="63">
        <f t="shared" si="11"/>
        <v>26.785119565146616</v>
      </c>
    </row>
    <row r="32" spans="1:13" ht="12.75">
      <c r="A32" s="20">
        <v>28</v>
      </c>
      <c r="B32" s="16">
        <f t="shared" si="0"/>
        <v>37.85151584986668</v>
      </c>
      <c r="C32" s="2">
        <f t="shared" si="2"/>
        <v>38.07256244625055</v>
      </c>
      <c r="D32" s="2">
        <f t="shared" si="3"/>
        <v>38.29473146588471</v>
      </c>
      <c r="E32" s="2">
        <f t="shared" si="4"/>
        <v>38.51802767930436</v>
      </c>
      <c r="F32" s="2">
        <f t="shared" si="5"/>
        <v>38.7424558728723</v>
      </c>
      <c r="G32" s="2">
        <f t="shared" si="6"/>
        <v>38.96802084881266</v>
      </c>
      <c r="H32" s="2">
        <f t="shared" si="7"/>
        <v>39.19472742524513</v>
      </c>
      <c r="I32" s="2">
        <f t="shared" si="8"/>
        <v>39.42258043622004</v>
      </c>
      <c r="J32" s="2">
        <f t="shared" si="9"/>
        <v>39.65158473175405</v>
      </c>
      <c r="K32" s="5">
        <f t="shared" si="10"/>
        <v>39.881745177861745</v>
      </c>
      <c r="M32" s="63">
        <f t="shared" si="11"/>
        <v>28.397978327639365</v>
      </c>
    </row>
    <row r="33" spans="1:13" ht="12.75">
      <c r="A33" s="20">
        <v>29</v>
      </c>
      <c r="B33" s="16">
        <f t="shared" si="0"/>
        <v>40.11306665659423</v>
      </c>
      <c r="C33" s="2">
        <f t="shared" si="2"/>
        <v>40.34555406607002</v>
      </c>
      <c r="D33" s="2">
        <f t="shared" si="3"/>
        <v>40.57921232051214</v>
      </c>
      <c r="E33" s="2">
        <f t="shared" si="4"/>
        <v>40.81404635028245</v>
      </c>
      <c r="F33" s="2">
        <f t="shared" si="5"/>
        <v>41.05006110191493</v>
      </c>
      <c r="G33" s="2">
        <f t="shared" si="6"/>
        <v>41.28726153815267</v>
      </c>
      <c r="H33" s="2">
        <f t="shared" si="7"/>
        <v>41.52565263798058</v>
      </c>
      <c r="I33" s="2">
        <f t="shared" si="8"/>
        <v>41.765239396660704</v>
      </c>
      <c r="J33" s="2">
        <f t="shared" si="9"/>
        <v>42.00602682576795</v>
      </c>
      <c r="K33" s="5">
        <f t="shared" si="10"/>
        <v>42.24801995322364</v>
      </c>
      <c r="M33" s="63">
        <f t="shared" si="11"/>
        <v>30.09469956467089</v>
      </c>
    </row>
    <row r="34" spans="1:13" ht="13.5" thickBot="1">
      <c r="A34" s="21">
        <v>30</v>
      </c>
      <c r="B34" s="17">
        <f t="shared" si="0"/>
        <v>42.49122382333086</v>
      </c>
      <c r="C34" s="7">
        <f t="shared" si="2"/>
        <v>42.735643496809196</v>
      </c>
      <c r="D34" s="7">
        <f t="shared" si="3"/>
        <v>42.981284050829316</v>
      </c>
      <c r="E34" s="7">
        <f t="shared" si="4"/>
        <v>43.22815057904828</v>
      </c>
      <c r="F34" s="7">
        <f t="shared" si="5"/>
        <v>43.476248191644046</v>
      </c>
      <c r="G34" s="7">
        <f t="shared" si="6"/>
        <v>43.72558201535006</v>
      </c>
      <c r="H34" s="7">
        <f t="shared" si="7"/>
        <v>43.97615719349089</v>
      </c>
      <c r="I34" s="7">
        <f t="shared" si="8"/>
        <v>44.227978886016324</v>
      </c>
      <c r="J34" s="7">
        <f t="shared" si="9"/>
        <v>44.481052269536924</v>
      </c>
      <c r="K34" s="8">
        <f t="shared" si="10"/>
        <v>44.735382537358056</v>
      </c>
      <c r="M34" s="63">
        <f t="shared" si="11"/>
        <v>31.87890434919196</v>
      </c>
    </row>
    <row r="35" spans="1:13" ht="12.75">
      <c r="A35" s="19">
        <v>31</v>
      </c>
      <c r="B35" s="15">
        <f t="shared" si="0"/>
        <v>44.99097489951641</v>
      </c>
      <c r="C35" s="10">
        <f t="shared" si="2"/>
        <v>45.24783458281298</v>
      </c>
      <c r="D35" s="10">
        <f t="shared" si="3"/>
        <v>45.50596683084887</v>
      </c>
      <c r="E35" s="10">
        <f t="shared" si="4"/>
        <v>45.76537690406097</v>
      </c>
      <c r="F35" s="10">
        <f t="shared" si="5"/>
        <v>46.02607007975581</v>
      </c>
      <c r="G35" s="10">
        <f t="shared" si="6"/>
        <v>46.28805165214555</v>
      </c>
      <c r="H35" s="10">
        <f t="shared" si="7"/>
        <v>46.55132693238157</v>
      </c>
      <c r="I35" s="10">
        <f t="shared" si="8"/>
        <v>46.81590124859091</v>
      </c>
      <c r="J35" s="10">
        <f t="shared" si="9"/>
        <v>47.08177994591082</v>
      </c>
      <c r="K35" s="11">
        <f t="shared" si="10"/>
        <v>47.34896838652337</v>
      </c>
      <c r="M35" s="63">
        <f t="shared" si="11"/>
        <v>33.75433457416828</v>
      </c>
    </row>
    <row r="36" spans="1:13" ht="12.75">
      <c r="A36" s="20">
        <v>32</v>
      </c>
      <c r="B36" s="16">
        <f t="shared" si="0"/>
        <v>47.61747194969076</v>
      </c>
      <c r="C36" s="2">
        <f t="shared" si="2"/>
        <v>47.88729603179084</v>
      </c>
      <c r="D36" s="2">
        <f t="shared" si="3"/>
        <v>48.158446046351266</v>
      </c>
      <c r="E36" s="2">
        <f t="shared" si="4"/>
        <v>48.430927424085624</v>
      </c>
      <c r="F36" s="2">
        <f t="shared" si="5"/>
        <v>48.70474561292712</v>
      </c>
      <c r="G36" s="2">
        <f t="shared" si="6"/>
        <v>48.979906078065426</v>
      </c>
      <c r="H36" s="2">
        <f t="shared" si="7"/>
        <v>49.2564143019805</v>
      </c>
      <c r="I36" s="2">
        <f t="shared" si="8"/>
        <v>49.534275784477614</v>
      </c>
      <c r="J36" s="2">
        <f t="shared" si="9"/>
        <v>49.81349604272372</v>
      </c>
      <c r="K36" s="5">
        <f t="shared" si="10"/>
        <v>50.094080611281136</v>
      </c>
      <c r="M36" s="63">
        <f t="shared" si="11"/>
        <v>35.72485555949159</v>
      </c>
    </row>
    <row r="37" spans="1:13" ht="12.75">
      <c r="A37" s="20">
        <v>33</v>
      </c>
      <c r="B37" s="16">
        <f t="shared" si="0"/>
        <v>50.37603504214432</v>
      </c>
      <c r="C37" s="2">
        <f t="shared" si="2"/>
        <v>50.65936490477243</v>
      </c>
      <c r="D37" s="2">
        <f t="shared" si="3"/>
        <v>50.94407578612753</v>
      </c>
      <c r="E37" s="2">
        <f t="shared" si="4"/>
        <v>51.23017329070823</v>
      </c>
      <c r="F37" s="2">
        <f t="shared" si="5"/>
        <v>51.51766304058401</v>
      </c>
      <c r="G37" s="2">
        <f t="shared" si="6"/>
        <v>51.80655067543252</v>
      </c>
      <c r="H37" s="2">
        <f t="shared" si="7"/>
        <v>52.09684185257286</v>
      </c>
      <c r="I37" s="2">
        <f t="shared" si="8"/>
        <v>52.38854224700199</v>
      </c>
      <c r="J37" s="2">
        <f t="shared" si="9"/>
        <v>52.681657551429716</v>
      </c>
      <c r="K37" s="5">
        <f t="shared" si="10"/>
        <v>52.97619347631263</v>
      </c>
      <c r="M37" s="63">
        <f t="shared" si="11"/>
        <v>37.794458669328414</v>
      </c>
    </row>
    <row r="38" spans="1:13" ht="12.75">
      <c r="A38" s="20">
        <v>34</v>
      </c>
      <c r="B38" s="16">
        <f t="shared" si="0"/>
        <v>53.27215574989195</v>
      </c>
      <c r="C38" s="2">
        <f t="shared" si="2"/>
        <v>53.569550118226594</v>
      </c>
      <c r="D38" s="2">
        <f t="shared" si="3"/>
        <v>53.868382345228014</v>
      </c>
      <c r="E38" s="2">
        <f t="shared" si="4"/>
        <v>54.16865821269859</v>
      </c>
      <c r="F38" s="2">
        <f t="shared" si="5"/>
        <v>54.47038352036327</v>
      </c>
      <c r="G38" s="2">
        <f t="shared" si="6"/>
        <v>54.77356408590701</v>
      </c>
      <c r="H38" s="2">
        <f t="shared" si="7"/>
        <v>55.07820574500912</v>
      </c>
      <c r="I38" s="2">
        <f t="shared" si="8"/>
        <v>55.38431435137908</v>
      </c>
      <c r="J38" s="2">
        <f t="shared" si="9"/>
        <v>55.69189577679165</v>
      </c>
      <c r="K38" s="5">
        <f t="shared" si="10"/>
        <v>56.00095591112191</v>
      </c>
      <c r="M38" s="63">
        <f t="shared" si="11"/>
        <v>39.967263938714595</v>
      </c>
    </row>
    <row r="39" spans="1:13" ht="13.5" thickBot="1">
      <c r="A39" s="22">
        <v>35</v>
      </c>
      <c r="B39" s="23">
        <f t="shared" si="0"/>
        <v>56.31150066238096</v>
      </c>
      <c r="C39" s="24">
        <f t="shared" si="2"/>
        <v>56.62353595675089</v>
      </c>
      <c r="D39" s="24">
        <f t="shared" si="3"/>
        <v>56.937067738620485</v>
      </c>
      <c r="E39" s="24">
        <f t="shared" si="4"/>
        <v>57.2521019706199</v>
      </c>
      <c r="F39" s="24">
        <f t="shared" si="5"/>
        <v>57.56864463365666</v>
      </c>
      <c r="G39" s="24">
        <f t="shared" si="6"/>
        <v>57.886701726951145</v>
      </c>
      <c r="H39" s="24">
        <f t="shared" si="7"/>
        <v>58.20627926807093</v>
      </c>
      <c r="I39" s="24">
        <f t="shared" si="8"/>
        <v>58.52738329296632</v>
      </c>
      <c r="J39" s="24">
        <f t="shared" si="9"/>
        <v>58.85001985600731</v>
      </c>
      <c r="K39" s="25">
        <f t="shared" si="10"/>
        <v>59.1741950300166</v>
      </c>
      <c r="M39" s="63">
        <f t="shared" si="11"/>
        <v>42.247522708202894</v>
      </c>
    </row>
    <row r="40" spans="1:13" ht="13.5" thickTop="1">
      <c r="A40" s="19">
        <v>36</v>
      </c>
      <c r="B40" s="15">
        <f t="shared" si="0"/>
        <v>59.499914906307126</v>
      </c>
      <c r="C40" s="10">
        <f t="shared" si="2"/>
        <v>59.8271855947152</v>
      </c>
      <c r="D40" s="10">
        <f t="shared" si="3"/>
        <v>60.15601322363738</v>
      </c>
      <c r="E40" s="10">
        <f t="shared" si="4"/>
        <v>60.486403940066346</v>
      </c>
      <c r="F40" s="10">
        <f t="shared" si="5"/>
        <v>60.81836390962435</v>
      </c>
      <c r="G40" s="10">
        <f t="shared" si="6"/>
        <v>61.15189931660037</v>
      </c>
      <c r="H40" s="10">
        <f t="shared" si="7"/>
        <v>61.48701636398426</v>
      </c>
      <c r="I40" s="10">
        <f t="shared" si="8"/>
        <v>61.823721273503104</v>
      </c>
      <c r="J40" s="10">
        <f t="shared" si="9"/>
        <v>62.16202028565614</v>
      </c>
      <c r="K40" s="11">
        <f t="shared" si="10"/>
        <v>62.50191965974964</v>
      </c>
      <c r="M40" s="63">
        <f t="shared" si="11"/>
        <v>44.63962026534394</v>
      </c>
    </row>
    <row r="41" spans="1:13" ht="12.75">
      <c r="A41" s="20">
        <v>37</v>
      </c>
      <c r="B41" s="16">
        <f t="shared" si="0"/>
        <v>62.84342567393356</v>
      </c>
      <c r="C41" s="2">
        <f t="shared" si="2"/>
        <v>63.186544625235975</v>
      </c>
      <c r="D41" s="2">
        <f t="shared" si="3"/>
        <v>63.53128282959859</v>
      </c>
      <c r="E41" s="2">
        <f t="shared" si="4"/>
        <v>63.87764662191233</v>
      </c>
      <c r="F41" s="2">
        <f t="shared" si="5"/>
        <v>64.22564235605262</v>
      </c>
      <c r="G41" s="2">
        <f t="shared" si="6"/>
        <v>64.57527640491548</v>
      </c>
      <c r="H41" s="2">
        <f t="shared" si="7"/>
        <v>64.92655516045146</v>
      </c>
      <c r="I41" s="2">
        <f t="shared" si="8"/>
        <v>65.27948503370217</v>
      </c>
      <c r="J41" s="2">
        <f t="shared" si="9"/>
        <v>65.63407245483637</v>
      </c>
      <c r="K41" s="5">
        <f t="shared" si="10"/>
        <v>65.99032387318266</v>
      </c>
      <c r="M41" s="63">
        <f t="shared" si="11"/>
        <v>47.148078491796156</v>
      </c>
    </row>
    <row r="42" spans="1:13" ht="12.75">
      <c r="A42" s="20">
        <v>38</v>
      </c>
      <c r="B42" s="16">
        <f t="shared" si="0"/>
        <v>66.34824575726857</v>
      </c>
      <c r="C42" s="2">
        <f t="shared" si="2"/>
        <v>66.70784459485327</v>
      </c>
      <c r="D42" s="2">
        <f t="shared" si="3"/>
        <v>67.06912689296254</v>
      </c>
      <c r="E42" s="2">
        <f t="shared" si="4"/>
        <v>67.43209917792878</v>
      </c>
      <c r="F42" s="2">
        <f t="shared" si="5"/>
        <v>67.79676799541943</v>
      </c>
      <c r="G42" s="2">
        <f t="shared" si="6"/>
        <v>68.16313991047878</v>
      </c>
      <c r="H42" s="2">
        <f t="shared" si="7"/>
        <v>68.53122150755962</v>
      </c>
      <c r="I42" s="2">
        <f t="shared" si="8"/>
        <v>68.90101939055904</v>
      </c>
      <c r="J42" s="2">
        <f t="shared" si="9"/>
        <v>69.27254018285623</v>
      </c>
      <c r="K42" s="5">
        <f t="shared" si="10"/>
        <v>69.64579052734496</v>
      </c>
      <c r="M42" s="63">
        <f t="shared" si="11"/>
        <v>49.777558514831306</v>
      </c>
    </row>
    <row r="43" spans="1:13" ht="12.75">
      <c r="A43" s="20">
        <v>39</v>
      </c>
      <c r="B43" s="16">
        <f t="shared" si="0"/>
        <v>70.02077708647086</v>
      </c>
      <c r="C43" s="2">
        <f t="shared" si="2"/>
        <v>70.3975065422657</v>
      </c>
      <c r="D43" s="2">
        <f t="shared" si="3"/>
        <v>70.77598559638432</v>
      </c>
      <c r="E43" s="2">
        <f t="shared" si="4"/>
        <v>71.15622097013791</v>
      </c>
      <c r="F43" s="2">
        <f t="shared" si="5"/>
        <v>71.53821940453165</v>
      </c>
      <c r="G43" s="2">
        <f t="shared" si="6"/>
        <v>71.92198766029821</v>
      </c>
      <c r="H43" s="2">
        <f t="shared" si="7"/>
        <v>72.3075325179351</v>
      </c>
      <c r="I43" s="2">
        <f t="shared" si="8"/>
        <v>72.69486077773807</v>
      </c>
      <c r="J43" s="2">
        <f t="shared" si="9"/>
        <v>73.08397925983799</v>
      </c>
      <c r="K43" s="5">
        <f t="shared" si="10"/>
        <v>73.47489480423513</v>
      </c>
      <c r="M43" s="63">
        <f t="shared" si="11"/>
        <v>52.5328633620117</v>
      </c>
    </row>
    <row r="44" spans="1:13" ht="13.5" thickBot="1">
      <c r="A44" s="21">
        <v>40</v>
      </c>
      <c r="B44" s="17">
        <f t="shared" si="0"/>
        <v>73.86761427083688</v>
      </c>
      <c r="C44" s="7">
        <f t="shared" si="2"/>
        <v>74.26214453948971</v>
      </c>
      <c r="D44" s="7">
        <f t="shared" si="3"/>
        <v>74.65849251001642</v>
      </c>
      <c r="E44" s="7">
        <f t="shared" si="4"/>
        <v>75.05666510225292</v>
      </c>
      <c r="F44" s="7">
        <f t="shared" si="5"/>
        <v>75.45666925608072</v>
      </c>
      <c r="G44" s="7">
        <f t="shared" si="6"/>
        <v>75.85851193146537</v>
      </c>
      <c r="H44" s="7">
        <f t="shared" si="7"/>
        <v>76.26220010848823</v>
      </c>
      <c r="I44" s="7">
        <f t="shared" si="8"/>
        <v>76.6677407873852</v>
      </c>
      <c r="J44" s="7">
        <f t="shared" si="9"/>
        <v>77.07514098858113</v>
      </c>
      <c r="K44" s="8">
        <f t="shared" si="10"/>
        <v>77.48440775272422</v>
      </c>
      <c r="M44" s="63">
        <f t="shared" si="11"/>
        <v>55.41894061780457</v>
      </c>
    </row>
    <row r="45" spans="1:13" ht="12.75">
      <c r="A45" s="64"/>
      <c r="B45" s="28"/>
      <c r="C45" s="28"/>
      <c r="D45" s="28"/>
      <c r="E45" s="28"/>
      <c r="F45" s="28"/>
      <c r="G45" s="28"/>
      <c r="H45" s="28"/>
      <c r="I45" s="28"/>
      <c r="J45" s="28"/>
      <c r="K45" s="28"/>
      <c r="M45" s="63"/>
    </row>
    <row r="46" spans="1:13" ht="12.75">
      <c r="A46" s="66">
        <v>100</v>
      </c>
      <c r="B46" s="28">
        <f t="shared" si="0"/>
        <v>1013.8105321401308</v>
      </c>
      <c r="C46" s="28"/>
      <c r="D46" s="28"/>
      <c r="E46" s="28"/>
      <c r="F46" s="28"/>
      <c r="G46" s="28"/>
      <c r="H46" s="28"/>
      <c r="I46" s="28"/>
      <c r="J46" s="28"/>
      <c r="K46" s="28"/>
      <c r="M46" s="63"/>
    </row>
    <row r="47" spans="1:13" ht="12.75">
      <c r="A47" s="65"/>
      <c r="B47" s="28"/>
      <c r="C47" s="28"/>
      <c r="D47" s="28"/>
      <c r="E47" s="28"/>
      <c r="F47" s="28"/>
      <c r="G47" s="28"/>
      <c r="H47" s="28"/>
      <c r="I47" s="28"/>
      <c r="J47" s="28"/>
      <c r="K47" s="28"/>
      <c r="M47" s="63"/>
    </row>
    <row r="48" ht="12.75">
      <c r="M48" t="s">
        <v>11</v>
      </c>
    </row>
    <row r="49" spans="13:15" ht="12.75">
      <c r="M49" t="s">
        <v>12</v>
      </c>
      <c r="N49">
        <v>221200</v>
      </c>
      <c r="O49" t="s">
        <v>15</v>
      </c>
    </row>
    <row r="50" spans="13:15" ht="12.75">
      <c r="M50" t="s">
        <v>13</v>
      </c>
      <c r="N50">
        <v>647.3</v>
      </c>
      <c r="O50" t="s">
        <v>14</v>
      </c>
    </row>
    <row r="51" spans="13:14" ht="12.75">
      <c r="M51" t="s">
        <v>16</v>
      </c>
      <c r="N51">
        <v>-7.76451</v>
      </c>
    </row>
    <row r="52" spans="13:14" ht="12.75">
      <c r="M52" t="s">
        <v>17</v>
      </c>
      <c r="N52">
        <v>1.45838</v>
      </c>
    </row>
    <row r="53" spans="13:14" ht="12.75">
      <c r="M53" t="s">
        <v>18</v>
      </c>
      <c r="N53">
        <v>-2.7758</v>
      </c>
    </row>
    <row r="54" spans="13:14" ht="12.75">
      <c r="M54" t="s">
        <v>19</v>
      </c>
      <c r="N54">
        <v>-1.2303</v>
      </c>
    </row>
    <row r="56" ht="12.75">
      <c r="Q56" t="s">
        <v>20</v>
      </c>
    </row>
    <row r="57" spans="17:27" ht="12.75">
      <c r="Q57" t="s">
        <v>0</v>
      </c>
      <c r="R57">
        <v>0</v>
      </c>
      <c r="S57">
        <v>0.1</v>
      </c>
      <c r="T57">
        <v>0.2</v>
      </c>
      <c r="U57">
        <v>0.3</v>
      </c>
      <c r="V57">
        <v>0.4</v>
      </c>
      <c r="W57">
        <v>0.5</v>
      </c>
      <c r="X57">
        <v>0.6</v>
      </c>
      <c r="Y57">
        <v>0.7</v>
      </c>
      <c r="Z57">
        <v>0.8</v>
      </c>
      <c r="AA57">
        <v>0.9</v>
      </c>
    </row>
    <row r="58" spans="17:27" ht="12.75">
      <c r="Q58">
        <v>0</v>
      </c>
      <c r="R58">
        <f>1-($Q58+R$57+273.15)/$N$50</f>
        <v>0.5780163757145065</v>
      </c>
      <c r="S58">
        <f aca="true" t="shared" si="12" ref="S58:AA73">1-($Q58+S$57+273.15)/$N$50</f>
        <v>0.5778618878418044</v>
      </c>
      <c r="T58">
        <f t="shared" si="12"/>
        <v>0.5777073999691025</v>
      </c>
      <c r="U58">
        <f t="shared" si="12"/>
        <v>0.5775529120964005</v>
      </c>
      <c r="V58">
        <f t="shared" si="12"/>
        <v>0.5773984242236985</v>
      </c>
      <c r="W58">
        <f t="shared" si="12"/>
        <v>0.5772439363509965</v>
      </c>
      <c r="X58">
        <f t="shared" si="12"/>
        <v>0.5770894484782945</v>
      </c>
      <c r="Y58">
        <f t="shared" si="12"/>
        <v>0.5769349606055925</v>
      </c>
      <c r="Z58">
        <f t="shared" si="12"/>
        <v>0.5767804727328905</v>
      </c>
      <c r="AA58">
        <f t="shared" si="12"/>
        <v>0.5766259848601885</v>
      </c>
    </row>
    <row r="59" spans="17:27" ht="12.75">
      <c r="Q59">
        <v>1</v>
      </c>
      <c r="R59">
        <f aca="true" t="shared" si="13" ref="R59:AA97">1-($Q59+R$57+273.15)/$N$50</f>
        <v>0.5764714969874865</v>
      </c>
      <c r="S59">
        <f t="shared" si="12"/>
        <v>0.5763170091147845</v>
      </c>
      <c r="T59">
        <f t="shared" si="12"/>
        <v>0.5761625212420824</v>
      </c>
      <c r="U59">
        <f t="shared" si="12"/>
        <v>0.5760080333693804</v>
      </c>
      <c r="V59">
        <f t="shared" si="12"/>
        <v>0.5758535454966786</v>
      </c>
      <c r="W59">
        <f t="shared" si="12"/>
        <v>0.5756990576239764</v>
      </c>
      <c r="X59">
        <f t="shared" si="12"/>
        <v>0.5755445697512744</v>
      </c>
      <c r="Y59">
        <f t="shared" si="12"/>
        <v>0.5753900818785725</v>
      </c>
      <c r="Z59">
        <f t="shared" si="12"/>
        <v>0.5752355940058705</v>
      </c>
      <c r="AA59">
        <f t="shared" si="12"/>
        <v>0.5750811061331687</v>
      </c>
    </row>
    <row r="60" spans="17:27" ht="12.75">
      <c r="Q60">
        <v>2</v>
      </c>
      <c r="R60">
        <f t="shared" si="13"/>
        <v>0.5749266182604665</v>
      </c>
      <c r="S60">
        <f t="shared" si="12"/>
        <v>0.5747721303877645</v>
      </c>
      <c r="T60">
        <f t="shared" si="12"/>
        <v>0.5746176425150626</v>
      </c>
      <c r="U60">
        <f t="shared" si="12"/>
        <v>0.5744631546423606</v>
      </c>
      <c r="V60">
        <f t="shared" si="12"/>
        <v>0.5743086667696586</v>
      </c>
      <c r="W60">
        <f t="shared" si="12"/>
        <v>0.5741541788969566</v>
      </c>
      <c r="X60">
        <f t="shared" si="12"/>
        <v>0.5739996910242546</v>
      </c>
      <c r="Y60">
        <f t="shared" si="12"/>
        <v>0.5738452031515526</v>
      </c>
      <c r="Z60">
        <f t="shared" si="12"/>
        <v>0.5736907152788506</v>
      </c>
      <c r="AA60">
        <f t="shared" si="12"/>
        <v>0.5735362274061486</v>
      </c>
    </row>
    <row r="61" spans="17:27" ht="12.75">
      <c r="Q61">
        <v>3</v>
      </c>
      <c r="R61">
        <f t="shared" si="13"/>
        <v>0.5733817395334466</v>
      </c>
      <c r="S61">
        <f t="shared" si="12"/>
        <v>0.5732272516607446</v>
      </c>
      <c r="T61">
        <f t="shared" si="12"/>
        <v>0.5730727637880426</v>
      </c>
      <c r="U61">
        <f t="shared" si="12"/>
        <v>0.5729182759153406</v>
      </c>
      <c r="V61">
        <f t="shared" si="12"/>
        <v>0.5727637880426386</v>
      </c>
      <c r="W61">
        <f t="shared" si="12"/>
        <v>0.5726093001699366</v>
      </c>
      <c r="X61">
        <f t="shared" si="12"/>
        <v>0.5724548122972346</v>
      </c>
      <c r="Y61">
        <f t="shared" si="12"/>
        <v>0.5723003244245327</v>
      </c>
      <c r="Z61">
        <f t="shared" si="12"/>
        <v>0.5721458365518306</v>
      </c>
      <c r="AA61">
        <f t="shared" si="12"/>
        <v>0.5719913486791287</v>
      </c>
    </row>
    <row r="62" spans="17:27" ht="12.75">
      <c r="Q62">
        <v>4</v>
      </c>
      <c r="R62">
        <f t="shared" si="13"/>
        <v>0.5718368608064267</v>
      </c>
      <c r="S62">
        <f t="shared" si="12"/>
        <v>0.5716823729337246</v>
      </c>
      <c r="T62">
        <f t="shared" si="12"/>
        <v>0.5715278850610228</v>
      </c>
      <c r="U62">
        <f t="shared" si="12"/>
        <v>0.5713733971883207</v>
      </c>
      <c r="V62">
        <f t="shared" si="12"/>
        <v>0.5712189093156188</v>
      </c>
      <c r="W62">
        <f t="shared" si="12"/>
        <v>0.5710644214429168</v>
      </c>
      <c r="X62">
        <f t="shared" si="12"/>
        <v>0.5709099335702147</v>
      </c>
      <c r="Y62">
        <f t="shared" si="12"/>
        <v>0.5707554456975128</v>
      </c>
      <c r="Z62">
        <f t="shared" si="12"/>
        <v>0.5706009578248108</v>
      </c>
      <c r="AA62">
        <f t="shared" si="12"/>
        <v>0.5704464699521088</v>
      </c>
    </row>
    <row r="63" spans="17:27" ht="12.75">
      <c r="Q63">
        <v>5</v>
      </c>
      <c r="R63">
        <f t="shared" si="13"/>
        <v>0.5702919820794068</v>
      </c>
      <c r="S63">
        <f t="shared" si="12"/>
        <v>0.5701374942067048</v>
      </c>
      <c r="T63">
        <f t="shared" si="12"/>
        <v>0.5699830063340028</v>
      </c>
      <c r="U63">
        <f t="shared" si="12"/>
        <v>0.5698285184613008</v>
      </c>
      <c r="V63">
        <f t="shared" si="12"/>
        <v>0.5696740305885988</v>
      </c>
      <c r="W63">
        <f t="shared" si="12"/>
        <v>0.5695195427158968</v>
      </c>
      <c r="X63">
        <f t="shared" si="12"/>
        <v>0.5693650548431948</v>
      </c>
      <c r="Y63">
        <f t="shared" si="12"/>
        <v>0.5692105669704928</v>
      </c>
      <c r="Z63">
        <f t="shared" si="12"/>
        <v>0.5690560790977908</v>
      </c>
      <c r="AA63">
        <f t="shared" si="12"/>
        <v>0.5689015912250889</v>
      </c>
    </row>
    <row r="64" spans="17:27" ht="12.75">
      <c r="Q64">
        <v>6</v>
      </c>
      <c r="R64">
        <f t="shared" si="13"/>
        <v>0.5687471033523868</v>
      </c>
      <c r="S64">
        <f t="shared" si="12"/>
        <v>0.5685926154796848</v>
      </c>
      <c r="T64">
        <f t="shared" si="12"/>
        <v>0.5684381276069829</v>
      </c>
      <c r="U64">
        <f t="shared" si="12"/>
        <v>0.5682836397342809</v>
      </c>
      <c r="V64">
        <f t="shared" si="12"/>
        <v>0.568129151861579</v>
      </c>
      <c r="W64">
        <f t="shared" si="12"/>
        <v>0.5679746639888769</v>
      </c>
      <c r="X64">
        <f t="shared" si="12"/>
        <v>0.5678201761161749</v>
      </c>
      <c r="Y64">
        <f t="shared" si="12"/>
        <v>0.567665688243473</v>
      </c>
      <c r="Z64">
        <f t="shared" si="12"/>
        <v>0.567511200370771</v>
      </c>
      <c r="AA64">
        <f t="shared" si="12"/>
        <v>0.567356712498069</v>
      </c>
    </row>
    <row r="65" spans="17:27" ht="12.75">
      <c r="Q65">
        <v>7</v>
      </c>
      <c r="R65">
        <f t="shared" si="13"/>
        <v>0.567202224625367</v>
      </c>
      <c r="S65">
        <f t="shared" si="12"/>
        <v>0.567047736752665</v>
      </c>
      <c r="T65">
        <f t="shared" si="12"/>
        <v>0.566893248879963</v>
      </c>
      <c r="U65">
        <f t="shared" si="12"/>
        <v>0.566738761007261</v>
      </c>
      <c r="V65">
        <f t="shared" si="12"/>
        <v>0.566584273134559</v>
      </c>
      <c r="W65">
        <f t="shared" si="12"/>
        <v>0.5664297852618569</v>
      </c>
      <c r="X65">
        <f t="shared" si="12"/>
        <v>0.5662752973891549</v>
      </c>
      <c r="Y65">
        <f t="shared" si="12"/>
        <v>0.5661208095164529</v>
      </c>
      <c r="Z65">
        <f t="shared" si="12"/>
        <v>0.5659663216437509</v>
      </c>
      <c r="AA65">
        <f t="shared" si="12"/>
        <v>0.5658118337710489</v>
      </c>
    </row>
    <row r="66" spans="17:27" ht="12.75">
      <c r="Q66">
        <v>8</v>
      </c>
      <c r="R66">
        <f t="shared" si="13"/>
        <v>0.5656573458983469</v>
      </c>
      <c r="S66">
        <f t="shared" si="12"/>
        <v>0.5655028580256449</v>
      </c>
      <c r="T66">
        <f t="shared" si="12"/>
        <v>0.565348370152943</v>
      </c>
      <c r="U66">
        <f t="shared" si="12"/>
        <v>0.5651938822802409</v>
      </c>
      <c r="V66">
        <f t="shared" si="12"/>
        <v>0.565039394407539</v>
      </c>
      <c r="W66">
        <f t="shared" si="12"/>
        <v>0.564884906534837</v>
      </c>
      <c r="X66">
        <f t="shared" si="12"/>
        <v>0.5647304186621349</v>
      </c>
      <c r="Y66">
        <f t="shared" si="12"/>
        <v>0.5645759307894331</v>
      </c>
      <c r="Z66">
        <f t="shared" si="12"/>
        <v>0.564421442916731</v>
      </c>
      <c r="AA66">
        <f t="shared" si="12"/>
        <v>0.5642669550440291</v>
      </c>
    </row>
    <row r="67" spans="17:27" ht="12.75">
      <c r="Q67">
        <v>9</v>
      </c>
      <c r="R67">
        <f t="shared" si="13"/>
        <v>0.5641124671713271</v>
      </c>
      <c r="S67">
        <f t="shared" si="12"/>
        <v>0.563957979298625</v>
      </c>
      <c r="T67">
        <f t="shared" si="12"/>
        <v>0.5638034914259231</v>
      </c>
      <c r="U67">
        <f t="shared" si="12"/>
        <v>0.5636490035532211</v>
      </c>
      <c r="V67">
        <f t="shared" si="12"/>
        <v>0.5634945156805191</v>
      </c>
      <c r="W67">
        <f t="shared" si="12"/>
        <v>0.5633400278078171</v>
      </c>
      <c r="X67">
        <f t="shared" si="12"/>
        <v>0.5631855399351151</v>
      </c>
      <c r="Y67">
        <f t="shared" si="12"/>
        <v>0.5630310520624131</v>
      </c>
      <c r="Z67">
        <f t="shared" si="12"/>
        <v>0.5628765641897111</v>
      </c>
      <c r="AA67">
        <f t="shared" si="12"/>
        <v>0.5627220763170091</v>
      </c>
    </row>
    <row r="68" spans="17:27" ht="12.75">
      <c r="Q68">
        <v>10</v>
      </c>
      <c r="R68">
        <f t="shared" si="13"/>
        <v>0.5625675884443071</v>
      </c>
      <c r="S68">
        <f t="shared" si="12"/>
        <v>0.5624131005716051</v>
      </c>
      <c r="T68">
        <f t="shared" si="12"/>
        <v>0.5622586126989031</v>
      </c>
      <c r="U68">
        <f t="shared" si="12"/>
        <v>0.5621041248262011</v>
      </c>
      <c r="V68">
        <f t="shared" si="12"/>
        <v>0.5619496369534992</v>
      </c>
      <c r="W68">
        <f t="shared" si="12"/>
        <v>0.5617951490807971</v>
      </c>
      <c r="X68">
        <f t="shared" si="12"/>
        <v>0.5616406612080951</v>
      </c>
      <c r="Y68">
        <f t="shared" si="12"/>
        <v>0.5614861733353932</v>
      </c>
      <c r="Z68">
        <f t="shared" si="12"/>
        <v>0.5613316854626912</v>
      </c>
      <c r="AA68">
        <f t="shared" si="12"/>
        <v>0.5611771975899893</v>
      </c>
    </row>
    <row r="69" spans="17:27" ht="12.75">
      <c r="Q69">
        <v>11</v>
      </c>
      <c r="R69">
        <f t="shared" si="13"/>
        <v>0.5610227097172872</v>
      </c>
      <c r="S69">
        <f t="shared" si="12"/>
        <v>0.5608682218445852</v>
      </c>
      <c r="T69">
        <f t="shared" si="12"/>
        <v>0.5607137339718833</v>
      </c>
      <c r="U69">
        <f t="shared" si="12"/>
        <v>0.5605592460991812</v>
      </c>
      <c r="V69">
        <f t="shared" si="12"/>
        <v>0.5604047582264793</v>
      </c>
      <c r="W69">
        <f t="shared" si="12"/>
        <v>0.5602502703537773</v>
      </c>
      <c r="X69">
        <f t="shared" si="12"/>
        <v>0.5600957824810753</v>
      </c>
      <c r="Y69">
        <f t="shared" si="12"/>
        <v>0.5599412946083733</v>
      </c>
      <c r="Z69">
        <f t="shared" si="12"/>
        <v>0.5597868067356713</v>
      </c>
      <c r="AA69">
        <f t="shared" si="12"/>
        <v>0.5596323188629693</v>
      </c>
    </row>
    <row r="70" spans="17:27" ht="12.75">
      <c r="Q70">
        <v>12</v>
      </c>
      <c r="R70">
        <f t="shared" si="13"/>
        <v>0.5594778309902673</v>
      </c>
      <c r="S70">
        <f t="shared" si="12"/>
        <v>0.5593233431175653</v>
      </c>
      <c r="T70">
        <f t="shared" si="12"/>
        <v>0.5591688552448633</v>
      </c>
      <c r="U70">
        <f t="shared" si="12"/>
        <v>0.5590143673721613</v>
      </c>
      <c r="V70">
        <f t="shared" si="12"/>
        <v>0.5588598794994593</v>
      </c>
      <c r="W70">
        <f t="shared" si="12"/>
        <v>0.5587053916267573</v>
      </c>
      <c r="X70">
        <f t="shared" si="12"/>
        <v>0.5585509037540553</v>
      </c>
      <c r="Y70">
        <f t="shared" si="12"/>
        <v>0.5583964158813534</v>
      </c>
      <c r="Z70">
        <f t="shared" si="12"/>
        <v>0.5582419280086512</v>
      </c>
      <c r="AA70">
        <f t="shared" si="12"/>
        <v>0.5580874401359494</v>
      </c>
    </row>
    <row r="71" spans="17:27" ht="12.75">
      <c r="Q71">
        <v>13</v>
      </c>
      <c r="R71">
        <f t="shared" si="13"/>
        <v>0.5579329522632474</v>
      </c>
      <c r="S71">
        <f t="shared" si="12"/>
        <v>0.5577784643905452</v>
      </c>
      <c r="T71">
        <f t="shared" si="12"/>
        <v>0.5576239765178433</v>
      </c>
      <c r="U71">
        <f t="shared" si="12"/>
        <v>0.5574694886451413</v>
      </c>
      <c r="V71">
        <f t="shared" si="12"/>
        <v>0.5573150007724395</v>
      </c>
      <c r="W71">
        <f t="shared" si="12"/>
        <v>0.5571605128997374</v>
      </c>
      <c r="X71">
        <f t="shared" si="12"/>
        <v>0.5570060250270353</v>
      </c>
      <c r="Y71">
        <f t="shared" si="12"/>
        <v>0.5568515371543334</v>
      </c>
      <c r="Z71">
        <f t="shared" si="12"/>
        <v>0.5566970492816314</v>
      </c>
      <c r="AA71">
        <f t="shared" si="12"/>
        <v>0.5565425614089294</v>
      </c>
    </row>
    <row r="72" spans="17:27" ht="12.75">
      <c r="Q72">
        <v>14</v>
      </c>
      <c r="R72">
        <f t="shared" si="13"/>
        <v>0.5563880735362274</v>
      </c>
      <c r="S72">
        <f t="shared" si="12"/>
        <v>0.5562335856635254</v>
      </c>
      <c r="T72">
        <f t="shared" si="12"/>
        <v>0.5560790977908234</v>
      </c>
      <c r="U72">
        <f t="shared" si="12"/>
        <v>0.5559246099181214</v>
      </c>
      <c r="V72">
        <f t="shared" si="12"/>
        <v>0.5557701220454194</v>
      </c>
      <c r="W72">
        <f t="shared" si="12"/>
        <v>0.5556156341727174</v>
      </c>
      <c r="X72">
        <f t="shared" si="12"/>
        <v>0.5554611463000154</v>
      </c>
      <c r="Y72">
        <f t="shared" si="12"/>
        <v>0.5553066584273134</v>
      </c>
      <c r="Z72">
        <f t="shared" si="12"/>
        <v>0.5551521705546114</v>
      </c>
      <c r="AA72">
        <f t="shared" si="12"/>
        <v>0.5549976826819095</v>
      </c>
    </row>
    <row r="73" spans="17:27" ht="12.75">
      <c r="Q73">
        <v>15</v>
      </c>
      <c r="R73">
        <f t="shared" si="13"/>
        <v>0.5548431948092074</v>
      </c>
      <c r="S73">
        <f t="shared" si="12"/>
        <v>0.5546887069365054</v>
      </c>
      <c r="T73">
        <f t="shared" si="12"/>
        <v>0.5545342190638035</v>
      </c>
      <c r="U73">
        <f t="shared" si="12"/>
        <v>0.5543797311911015</v>
      </c>
      <c r="V73">
        <f t="shared" si="12"/>
        <v>0.5542252433183996</v>
      </c>
      <c r="W73">
        <f t="shared" si="12"/>
        <v>0.5540707554456975</v>
      </c>
      <c r="X73">
        <f t="shared" si="12"/>
        <v>0.5539162675729955</v>
      </c>
      <c r="Y73">
        <f t="shared" si="12"/>
        <v>0.5537617797002936</v>
      </c>
      <c r="Z73">
        <f t="shared" si="12"/>
        <v>0.5536072918275915</v>
      </c>
      <c r="AA73">
        <f t="shared" si="12"/>
        <v>0.5534528039548896</v>
      </c>
    </row>
    <row r="74" spans="17:27" ht="12.75">
      <c r="Q74">
        <v>16</v>
      </c>
      <c r="R74">
        <f t="shared" si="13"/>
        <v>0.5532983160821876</v>
      </c>
      <c r="S74">
        <f t="shared" si="13"/>
        <v>0.5531438282094856</v>
      </c>
      <c r="T74">
        <f t="shared" si="13"/>
        <v>0.5529893403367836</v>
      </c>
      <c r="U74">
        <f t="shared" si="13"/>
        <v>0.5528348524640816</v>
      </c>
      <c r="V74">
        <f t="shared" si="13"/>
        <v>0.5526803645913796</v>
      </c>
      <c r="W74">
        <f t="shared" si="13"/>
        <v>0.5525258767186776</v>
      </c>
      <c r="X74">
        <f t="shared" si="13"/>
        <v>0.5523713888459756</v>
      </c>
      <c r="Y74">
        <f t="shared" si="13"/>
        <v>0.5522169009732736</v>
      </c>
      <c r="Z74">
        <f t="shared" si="13"/>
        <v>0.5520624131005716</v>
      </c>
      <c r="AA74">
        <f t="shared" si="13"/>
        <v>0.5519079252278696</v>
      </c>
    </row>
    <row r="75" spans="17:27" ht="12.75">
      <c r="Q75">
        <v>17</v>
      </c>
      <c r="R75">
        <f t="shared" si="13"/>
        <v>0.5517534373551676</v>
      </c>
      <c r="S75">
        <f t="shared" si="13"/>
        <v>0.5515989494824656</v>
      </c>
      <c r="T75">
        <f t="shared" si="13"/>
        <v>0.5514444616097637</v>
      </c>
      <c r="U75">
        <f t="shared" si="13"/>
        <v>0.5512899737370616</v>
      </c>
      <c r="V75">
        <f t="shared" si="13"/>
        <v>0.5511354858643597</v>
      </c>
      <c r="W75">
        <f t="shared" si="13"/>
        <v>0.5509809979916577</v>
      </c>
      <c r="X75">
        <f t="shared" si="13"/>
        <v>0.5508265101189556</v>
      </c>
      <c r="Y75">
        <f t="shared" si="13"/>
        <v>0.5506720222462537</v>
      </c>
      <c r="Z75">
        <f t="shared" si="13"/>
        <v>0.5505175343735517</v>
      </c>
      <c r="AA75">
        <f t="shared" si="13"/>
        <v>0.5503630465008498</v>
      </c>
    </row>
    <row r="76" spans="17:27" ht="12.75">
      <c r="Q76">
        <v>18</v>
      </c>
      <c r="R76">
        <f t="shared" si="13"/>
        <v>0.5502085586281478</v>
      </c>
      <c r="S76">
        <f t="shared" si="13"/>
        <v>0.5500540707554457</v>
      </c>
      <c r="T76">
        <f t="shared" si="13"/>
        <v>0.5498995828827438</v>
      </c>
      <c r="U76">
        <f t="shared" si="13"/>
        <v>0.5497450950100418</v>
      </c>
      <c r="V76">
        <f t="shared" si="13"/>
        <v>0.5495906071373398</v>
      </c>
      <c r="W76">
        <f t="shared" si="13"/>
        <v>0.5494361192646378</v>
      </c>
      <c r="X76">
        <f t="shared" si="13"/>
        <v>0.5492816313919358</v>
      </c>
      <c r="Y76">
        <f t="shared" si="13"/>
        <v>0.5491271435192338</v>
      </c>
      <c r="Z76">
        <f t="shared" si="13"/>
        <v>0.5489726556465317</v>
      </c>
      <c r="AA76">
        <f t="shared" si="13"/>
        <v>0.5488181677738297</v>
      </c>
    </row>
    <row r="77" spans="17:27" ht="12.75">
      <c r="Q77">
        <v>19</v>
      </c>
      <c r="R77">
        <f t="shared" si="13"/>
        <v>0.5486636799011277</v>
      </c>
      <c r="S77">
        <f t="shared" si="13"/>
        <v>0.5485091920284257</v>
      </c>
      <c r="T77">
        <f t="shared" si="13"/>
        <v>0.5483547041557237</v>
      </c>
      <c r="U77">
        <f t="shared" si="13"/>
        <v>0.5482002162830217</v>
      </c>
      <c r="V77">
        <f t="shared" si="13"/>
        <v>0.5480457284103198</v>
      </c>
      <c r="W77">
        <f t="shared" si="13"/>
        <v>0.5478912405376177</v>
      </c>
      <c r="X77">
        <f t="shared" si="13"/>
        <v>0.5477367526649157</v>
      </c>
      <c r="Y77">
        <f t="shared" si="13"/>
        <v>0.5475822647922138</v>
      </c>
      <c r="Z77">
        <f t="shared" si="13"/>
        <v>0.5474277769195117</v>
      </c>
      <c r="AA77">
        <f t="shared" si="13"/>
        <v>0.5472732890468099</v>
      </c>
    </row>
    <row r="78" spans="17:27" ht="12.75">
      <c r="Q78">
        <v>20</v>
      </c>
      <c r="R78">
        <f t="shared" si="13"/>
        <v>0.5471188011741078</v>
      </c>
      <c r="S78">
        <f t="shared" si="13"/>
        <v>0.5469643133014058</v>
      </c>
      <c r="T78">
        <f t="shared" si="13"/>
        <v>0.5468098254287039</v>
      </c>
      <c r="U78">
        <f t="shared" si="13"/>
        <v>0.5466553375560018</v>
      </c>
      <c r="V78">
        <f t="shared" si="13"/>
        <v>0.5465008496832999</v>
      </c>
      <c r="W78">
        <f t="shared" si="13"/>
        <v>0.5463463618105979</v>
      </c>
      <c r="X78">
        <f t="shared" si="13"/>
        <v>0.5461918739378959</v>
      </c>
      <c r="Y78">
        <f t="shared" si="13"/>
        <v>0.5460373860651939</v>
      </c>
      <c r="Z78">
        <f t="shared" si="13"/>
        <v>0.5458828981924919</v>
      </c>
      <c r="AA78">
        <f t="shared" si="13"/>
        <v>0.5457284103197899</v>
      </c>
    </row>
    <row r="79" spans="17:27" ht="12.75">
      <c r="Q79">
        <v>21</v>
      </c>
      <c r="R79">
        <f t="shared" si="13"/>
        <v>0.5455739224470879</v>
      </c>
      <c r="S79">
        <f t="shared" si="13"/>
        <v>0.5454194345743859</v>
      </c>
      <c r="T79">
        <f t="shared" si="13"/>
        <v>0.5452649467016839</v>
      </c>
      <c r="U79">
        <f t="shared" si="13"/>
        <v>0.5451104588289819</v>
      </c>
      <c r="V79">
        <f t="shared" si="13"/>
        <v>0.5449559709562799</v>
      </c>
      <c r="W79">
        <f t="shared" si="13"/>
        <v>0.5448014830835779</v>
      </c>
      <c r="X79">
        <f t="shared" si="13"/>
        <v>0.5446469952108759</v>
      </c>
      <c r="Y79">
        <f t="shared" si="13"/>
        <v>0.5444925073381739</v>
      </c>
      <c r="Z79">
        <f t="shared" si="13"/>
        <v>0.5443380194654719</v>
      </c>
      <c r="AA79">
        <f t="shared" si="13"/>
        <v>0.54418353159277</v>
      </c>
    </row>
    <row r="80" spans="17:27" ht="12.75">
      <c r="Q80">
        <v>22</v>
      </c>
      <c r="R80">
        <f t="shared" si="13"/>
        <v>0.544029043720068</v>
      </c>
      <c r="S80">
        <f t="shared" si="13"/>
        <v>0.5438745558473659</v>
      </c>
      <c r="T80">
        <f t="shared" si="13"/>
        <v>0.543720067974664</v>
      </c>
      <c r="U80">
        <f t="shared" si="13"/>
        <v>0.543565580101962</v>
      </c>
      <c r="V80">
        <f t="shared" si="13"/>
        <v>0.5434110922292601</v>
      </c>
      <c r="W80">
        <f t="shared" si="13"/>
        <v>0.5432566043565581</v>
      </c>
      <c r="X80">
        <f t="shared" si="13"/>
        <v>0.543102116483856</v>
      </c>
      <c r="Y80">
        <f t="shared" si="13"/>
        <v>0.5429476286111541</v>
      </c>
      <c r="Z80">
        <f t="shared" si="13"/>
        <v>0.5427931407384521</v>
      </c>
      <c r="AA80">
        <f t="shared" si="13"/>
        <v>0.5426386528657501</v>
      </c>
    </row>
    <row r="81" spans="17:27" ht="12.75">
      <c r="Q81">
        <v>23</v>
      </c>
      <c r="R81">
        <f t="shared" si="13"/>
        <v>0.5424841649930481</v>
      </c>
      <c r="S81">
        <f t="shared" si="13"/>
        <v>0.5423296771203461</v>
      </c>
      <c r="T81">
        <f t="shared" si="13"/>
        <v>0.5421751892476441</v>
      </c>
      <c r="U81">
        <f t="shared" si="13"/>
        <v>0.5420207013749421</v>
      </c>
      <c r="V81">
        <f t="shared" si="13"/>
        <v>0.5418662135022401</v>
      </c>
      <c r="W81">
        <f t="shared" si="13"/>
        <v>0.5417117256295381</v>
      </c>
      <c r="X81">
        <f t="shared" si="13"/>
        <v>0.5415572377568361</v>
      </c>
      <c r="Y81">
        <f t="shared" si="13"/>
        <v>0.5414027498841341</v>
      </c>
      <c r="Z81">
        <f t="shared" si="13"/>
        <v>0.5412482620114321</v>
      </c>
      <c r="AA81">
        <f t="shared" si="13"/>
        <v>0.5410937741387302</v>
      </c>
    </row>
    <row r="82" spans="17:27" ht="12.75">
      <c r="Q82">
        <v>24</v>
      </c>
      <c r="R82">
        <f t="shared" si="13"/>
        <v>0.540939286266028</v>
      </c>
      <c r="S82">
        <f t="shared" si="13"/>
        <v>0.540784798393326</v>
      </c>
      <c r="T82">
        <f t="shared" si="13"/>
        <v>0.5406303105206242</v>
      </c>
      <c r="U82">
        <f t="shared" si="13"/>
        <v>0.540475822647922</v>
      </c>
      <c r="V82">
        <f t="shared" si="13"/>
        <v>0.5403213347752203</v>
      </c>
      <c r="W82">
        <f t="shared" si="13"/>
        <v>0.5401668469025181</v>
      </c>
      <c r="X82">
        <f t="shared" si="13"/>
        <v>0.5400123590298161</v>
      </c>
      <c r="Y82">
        <f t="shared" si="13"/>
        <v>0.5398578711571143</v>
      </c>
      <c r="Z82">
        <f t="shared" si="13"/>
        <v>0.5397033832844121</v>
      </c>
      <c r="AA82">
        <f t="shared" si="13"/>
        <v>0.5395488954117102</v>
      </c>
    </row>
    <row r="83" spans="17:27" ht="12.75">
      <c r="Q83">
        <v>25</v>
      </c>
      <c r="R83">
        <f t="shared" si="13"/>
        <v>0.5393944075390082</v>
      </c>
      <c r="S83">
        <f t="shared" si="13"/>
        <v>0.5392399196663062</v>
      </c>
      <c r="T83">
        <f t="shared" si="13"/>
        <v>0.5390854317936042</v>
      </c>
      <c r="U83">
        <f t="shared" si="13"/>
        <v>0.5389309439209022</v>
      </c>
      <c r="V83">
        <f t="shared" si="13"/>
        <v>0.5387764560482002</v>
      </c>
      <c r="W83">
        <f t="shared" si="13"/>
        <v>0.5386219681754982</v>
      </c>
      <c r="X83">
        <f t="shared" si="13"/>
        <v>0.5384674803027962</v>
      </c>
      <c r="Y83">
        <f t="shared" si="13"/>
        <v>0.5383129924300942</v>
      </c>
      <c r="Z83">
        <f t="shared" si="13"/>
        <v>0.5381585045573922</v>
      </c>
      <c r="AA83">
        <f t="shared" si="13"/>
        <v>0.5380040166846902</v>
      </c>
    </row>
    <row r="84" spans="17:27" ht="12.75">
      <c r="Q84">
        <v>26</v>
      </c>
      <c r="R84">
        <f t="shared" si="13"/>
        <v>0.5378495288119882</v>
      </c>
      <c r="S84">
        <f t="shared" si="13"/>
        <v>0.5376950409392862</v>
      </c>
      <c r="T84">
        <f t="shared" si="13"/>
        <v>0.5375405530665842</v>
      </c>
      <c r="U84">
        <f t="shared" si="13"/>
        <v>0.5373860651938822</v>
      </c>
      <c r="V84">
        <f t="shared" si="13"/>
        <v>0.5372315773211803</v>
      </c>
      <c r="W84">
        <f t="shared" si="13"/>
        <v>0.5370770894484783</v>
      </c>
      <c r="X84">
        <f t="shared" si="13"/>
        <v>0.5369226015757762</v>
      </c>
      <c r="Y84">
        <f t="shared" si="13"/>
        <v>0.5367681137030743</v>
      </c>
      <c r="Z84">
        <f t="shared" si="13"/>
        <v>0.5366136258303723</v>
      </c>
      <c r="AA84">
        <f t="shared" si="13"/>
        <v>0.5364591379576704</v>
      </c>
    </row>
    <row r="85" spans="17:27" ht="12.75">
      <c r="Q85">
        <v>27</v>
      </c>
      <c r="R85">
        <f t="shared" si="13"/>
        <v>0.5363046500849684</v>
      </c>
      <c r="S85">
        <f t="shared" si="13"/>
        <v>0.5361501622122663</v>
      </c>
      <c r="T85">
        <f t="shared" si="13"/>
        <v>0.5359956743395644</v>
      </c>
      <c r="U85">
        <f t="shared" si="13"/>
        <v>0.5358411864668624</v>
      </c>
      <c r="V85">
        <f t="shared" si="13"/>
        <v>0.5356866985941604</v>
      </c>
      <c r="W85">
        <f t="shared" si="13"/>
        <v>0.5355322107214584</v>
      </c>
      <c r="X85">
        <f t="shared" si="13"/>
        <v>0.5353777228487564</v>
      </c>
      <c r="Y85">
        <f t="shared" si="13"/>
        <v>0.5352232349760544</v>
      </c>
      <c r="Z85">
        <f t="shared" si="13"/>
        <v>0.5350687471033524</v>
      </c>
      <c r="AA85">
        <f t="shared" si="13"/>
        <v>0.5349142592306504</v>
      </c>
    </row>
    <row r="86" spans="17:27" ht="12.75">
      <c r="Q86">
        <v>28</v>
      </c>
      <c r="R86">
        <f t="shared" si="13"/>
        <v>0.5347597713579484</v>
      </c>
      <c r="S86">
        <f t="shared" si="13"/>
        <v>0.5346052834852464</v>
      </c>
      <c r="T86">
        <f t="shared" si="13"/>
        <v>0.5344507956125444</v>
      </c>
      <c r="U86">
        <f t="shared" si="13"/>
        <v>0.5342963077398424</v>
      </c>
      <c r="V86">
        <f t="shared" si="13"/>
        <v>0.5341418198671405</v>
      </c>
      <c r="W86">
        <f t="shared" si="13"/>
        <v>0.5339873319944384</v>
      </c>
      <c r="X86">
        <f t="shared" si="13"/>
        <v>0.5338328441217364</v>
      </c>
      <c r="Y86">
        <f t="shared" si="13"/>
        <v>0.5336783562490345</v>
      </c>
      <c r="Z86">
        <f t="shared" si="13"/>
        <v>0.5335238683763324</v>
      </c>
      <c r="AA86">
        <f t="shared" si="13"/>
        <v>0.5333693805036306</v>
      </c>
    </row>
    <row r="87" spans="17:27" ht="12.75">
      <c r="Q87">
        <v>29</v>
      </c>
      <c r="R87">
        <f t="shared" si="13"/>
        <v>0.5332148926309285</v>
      </c>
      <c r="S87">
        <f t="shared" si="13"/>
        <v>0.5330604047582265</v>
      </c>
      <c r="T87">
        <f t="shared" si="13"/>
        <v>0.5329059168855246</v>
      </c>
      <c r="U87">
        <f t="shared" si="13"/>
        <v>0.5327514290128225</v>
      </c>
      <c r="V87">
        <f t="shared" si="13"/>
        <v>0.5325969411401206</v>
      </c>
      <c r="W87">
        <f t="shared" si="13"/>
        <v>0.5324424532674186</v>
      </c>
      <c r="X87">
        <f t="shared" si="13"/>
        <v>0.5322879653947165</v>
      </c>
      <c r="Y87">
        <f t="shared" si="13"/>
        <v>0.5321334775220146</v>
      </c>
      <c r="Z87">
        <f t="shared" si="13"/>
        <v>0.5319789896493126</v>
      </c>
      <c r="AA87">
        <f t="shared" si="13"/>
        <v>0.5318245017766106</v>
      </c>
    </row>
    <row r="88" spans="17:27" ht="12.75">
      <c r="Q88">
        <v>30</v>
      </c>
      <c r="R88">
        <f t="shared" si="13"/>
        <v>0.5316700139039086</v>
      </c>
      <c r="S88">
        <f t="shared" si="13"/>
        <v>0.5315155260312066</v>
      </c>
      <c r="T88">
        <f t="shared" si="13"/>
        <v>0.5313610381585046</v>
      </c>
      <c r="U88">
        <f t="shared" si="13"/>
        <v>0.5312065502858025</v>
      </c>
      <c r="V88">
        <f t="shared" si="13"/>
        <v>0.5310520624131005</v>
      </c>
      <c r="W88">
        <f t="shared" si="13"/>
        <v>0.5308975745403985</v>
      </c>
      <c r="X88">
        <f t="shared" si="13"/>
        <v>0.5307430866676965</v>
      </c>
      <c r="Y88">
        <f t="shared" si="13"/>
        <v>0.5305885987949945</v>
      </c>
      <c r="Z88">
        <f t="shared" si="13"/>
        <v>0.5304341109222925</v>
      </c>
      <c r="AA88">
        <f t="shared" si="13"/>
        <v>0.5302796230495906</v>
      </c>
    </row>
    <row r="89" spans="17:27" ht="12.75">
      <c r="Q89">
        <v>31</v>
      </c>
      <c r="R89">
        <f t="shared" si="13"/>
        <v>0.5301251351768886</v>
      </c>
      <c r="S89">
        <f t="shared" si="13"/>
        <v>0.5299706473041865</v>
      </c>
      <c r="T89">
        <f t="shared" si="13"/>
        <v>0.5298161594314846</v>
      </c>
      <c r="U89">
        <f t="shared" si="13"/>
        <v>0.5296616715587826</v>
      </c>
      <c r="V89">
        <f t="shared" si="13"/>
        <v>0.5295071836860807</v>
      </c>
      <c r="W89">
        <f t="shared" si="13"/>
        <v>0.5293526958133786</v>
      </c>
      <c r="X89">
        <f t="shared" si="13"/>
        <v>0.5291982079406766</v>
      </c>
      <c r="Y89">
        <f t="shared" si="13"/>
        <v>0.5290437200679747</v>
      </c>
      <c r="Z89">
        <f t="shared" si="13"/>
        <v>0.5288892321952727</v>
      </c>
      <c r="AA89">
        <f t="shared" si="13"/>
        <v>0.5287347443225707</v>
      </c>
    </row>
    <row r="90" spans="17:27" ht="12.75">
      <c r="Q90">
        <v>32</v>
      </c>
      <c r="R90">
        <f t="shared" si="13"/>
        <v>0.5285802564498687</v>
      </c>
      <c r="S90">
        <f t="shared" si="13"/>
        <v>0.5284257685771667</v>
      </c>
      <c r="T90">
        <f t="shared" si="13"/>
        <v>0.5282712807044647</v>
      </c>
      <c r="U90">
        <f t="shared" si="13"/>
        <v>0.5281167928317627</v>
      </c>
      <c r="V90">
        <f t="shared" si="13"/>
        <v>0.5279623049590607</v>
      </c>
      <c r="W90">
        <f t="shared" si="13"/>
        <v>0.5278078170863587</v>
      </c>
      <c r="X90">
        <f t="shared" si="13"/>
        <v>0.5276533292136567</v>
      </c>
      <c r="Y90">
        <f t="shared" si="13"/>
        <v>0.5274988413409547</v>
      </c>
      <c r="Z90">
        <f t="shared" si="13"/>
        <v>0.5273443534682527</v>
      </c>
      <c r="AA90">
        <f t="shared" si="13"/>
        <v>0.5271898655955508</v>
      </c>
    </row>
    <row r="91" spans="17:27" ht="12.75">
      <c r="Q91">
        <v>33</v>
      </c>
      <c r="R91">
        <f t="shared" si="13"/>
        <v>0.5270353777228487</v>
      </c>
      <c r="S91">
        <f t="shared" si="13"/>
        <v>0.5268808898501467</v>
      </c>
      <c r="T91">
        <f t="shared" si="13"/>
        <v>0.5267264019774448</v>
      </c>
      <c r="U91">
        <f t="shared" si="13"/>
        <v>0.5265719141047427</v>
      </c>
      <c r="V91">
        <f t="shared" si="13"/>
        <v>0.5264174262320408</v>
      </c>
      <c r="W91">
        <f t="shared" si="13"/>
        <v>0.5262629383593388</v>
      </c>
      <c r="X91">
        <f t="shared" si="13"/>
        <v>0.5261084504866368</v>
      </c>
      <c r="Y91">
        <f t="shared" si="13"/>
        <v>0.5259539626139349</v>
      </c>
      <c r="Z91">
        <f t="shared" si="13"/>
        <v>0.5257994747412328</v>
      </c>
      <c r="AA91">
        <f t="shared" si="13"/>
        <v>0.5256449868685309</v>
      </c>
    </row>
    <row r="92" spans="17:27" ht="12.75">
      <c r="Q92">
        <v>34</v>
      </c>
      <c r="R92">
        <f t="shared" si="13"/>
        <v>0.5254904989958289</v>
      </c>
      <c r="S92">
        <f t="shared" si="13"/>
        <v>0.5253360111231268</v>
      </c>
      <c r="T92">
        <f t="shared" si="13"/>
        <v>0.5251815232504249</v>
      </c>
      <c r="U92">
        <f t="shared" si="13"/>
        <v>0.5250270353777229</v>
      </c>
      <c r="V92">
        <f t="shared" si="13"/>
        <v>0.5248725475050209</v>
      </c>
      <c r="W92">
        <f t="shared" si="13"/>
        <v>0.5247180596323189</v>
      </c>
      <c r="X92">
        <f t="shared" si="13"/>
        <v>0.5245635717596169</v>
      </c>
      <c r="Y92">
        <f t="shared" si="13"/>
        <v>0.5244090838869149</v>
      </c>
      <c r="Z92">
        <f t="shared" si="13"/>
        <v>0.5242545960142129</v>
      </c>
      <c r="AA92">
        <f t="shared" si="13"/>
        <v>0.5241001081415109</v>
      </c>
    </row>
    <row r="93" spans="17:27" ht="12.75">
      <c r="Q93">
        <v>35</v>
      </c>
      <c r="R93">
        <f t="shared" si="13"/>
        <v>0.5239456202688089</v>
      </c>
      <c r="S93">
        <f t="shared" si="13"/>
        <v>0.5237911323961069</v>
      </c>
      <c r="T93">
        <f t="shared" si="13"/>
        <v>0.5236366445234049</v>
      </c>
      <c r="U93">
        <f t="shared" si="13"/>
        <v>0.5234821566507029</v>
      </c>
      <c r="V93">
        <f t="shared" si="13"/>
        <v>0.523327668778001</v>
      </c>
      <c r="W93">
        <f t="shared" si="13"/>
        <v>0.523173180905299</v>
      </c>
      <c r="X93">
        <f t="shared" si="13"/>
        <v>0.5230186930325968</v>
      </c>
      <c r="Y93">
        <f t="shared" si="13"/>
        <v>0.522864205159895</v>
      </c>
      <c r="Z93">
        <f t="shared" si="13"/>
        <v>0.522709717287193</v>
      </c>
      <c r="AA93">
        <f t="shared" si="13"/>
        <v>0.5225552294144911</v>
      </c>
    </row>
    <row r="94" spans="17:27" ht="12.75">
      <c r="Q94">
        <v>36</v>
      </c>
      <c r="R94">
        <f t="shared" si="13"/>
        <v>0.522400741541789</v>
      </c>
      <c r="S94">
        <f t="shared" si="13"/>
        <v>0.522246253669087</v>
      </c>
      <c r="T94">
        <f t="shared" si="13"/>
        <v>0.522091765796385</v>
      </c>
      <c r="U94">
        <f t="shared" si="13"/>
        <v>0.521937277923683</v>
      </c>
      <c r="V94">
        <f t="shared" si="13"/>
        <v>0.521782790050981</v>
      </c>
      <c r="W94">
        <f t="shared" si="13"/>
        <v>0.521628302178279</v>
      </c>
      <c r="X94">
        <f t="shared" si="13"/>
        <v>0.521473814305577</v>
      </c>
      <c r="Y94">
        <f t="shared" si="13"/>
        <v>0.521319326432875</v>
      </c>
      <c r="Z94">
        <f t="shared" si="13"/>
        <v>0.521164838560173</v>
      </c>
      <c r="AA94">
        <f t="shared" si="13"/>
        <v>0.521010350687471</v>
      </c>
    </row>
    <row r="95" spans="17:27" ht="12.75">
      <c r="Q95">
        <v>37</v>
      </c>
      <c r="R95">
        <f t="shared" si="13"/>
        <v>0.520855862814769</v>
      </c>
      <c r="S95">
        <f t="shared" si="13"/>
        <v>0.520701374942067</v>
      </c>
      <c r="T95">
        <f t="shared" si="13"/>
        <v>0.520546887069365</v>
      </c>
      <c r="U95">
        <f t="shared" si="13"/>
        <v>0.520392399196663</v>
      </c>
      <c r="V95">
        <f t="shared" si="13"/>
        <v>0.5202379113239611</v>
      </c>
      <c r="W95">
        <f t="shared" si="13"/>
        <v>0.520083423451259</v>
      </c>
      <c r="X95">
        <f t="shared" si="13"/>
        <v>0.519928935578557</v>
      </c>
      <c r="Y95">
        <f t="shared" si="13"/>
        <v>0.5197744477058551</v>
      </c>
      <c r="Z95">
        <f t="shared" si="13"/>
        <v>0.519619959833153</v>
      </c>
      <c r="AA95">
        <f t="shared" si="13"/>
        <v>0.5194654719604511</v>
      </c>
    </row>
    <row r="96" spans="17:27" ht="12.75">
      <c r="Q96">
        <v>38</v>
      </c>
      <c r="R96">
        <f t="shared" si="13"/>
        <v>0.5193109840877491</v>
      </c>
      <c r="S96">
        <f t="shared" si="13"/>
        <v>0.519156496215047</v>
      </c>
      <c r="T96">
        <f t="shared" si="13"/>
        <v>0.5190020083423452</v>
      </c>
      <c r="U96">
        <f t="shared" si="13"/>
        <v>0.5188475204696431</v>
      </c>
      <c r="V96">
        <f t="shared" si="13"/>
        <v>0.5186930325969412</v>
      </c>
      <c r="W96">
        <f t="shared" si="13"/>
        <v>0.5185385447242392</v>
      </c>
      <c r="X96">
        <f t="shared" si="13"/>
        <v>0.5183840568515371</v>
      </c>
      <c r="Y96">
        <f t="shared" si="13"/>
        <v>0.5182295689788352</v>
      </c>
      <c r="Z96">
        <f t="shared" si="13"/>
        <v>0.5180750811061332</v>
      </c>
      <c r="AA96">
        <f t="shared" si="13"/>
        <v>0.5179205932334312</v>
      </c>
    </row>
    <row r="97" spans="17:27" ht="12.75">
      <c r="Q97">
        <v>39</v>
      </c>
      <c r="R97">
        <f t="shared" si="13"/>
        <v>0.5177661053607292</v>
      </c>
      <c r="S97">
        <f t="shared" si="13"/>
        <v>0.5176116174880272</v>
      </c>
      <c r="T97">
        <f t="shared" si="13"/>
        <v>0.5174571296153252</v>
      </c>
      <c r="U97">
        <f t="shared" si="13"/>
        <v>0.5173026417426232</v>
      </c>
      <c r="V97">
        <f t="shared" si="13"/>
        <v>0.5171481538699212</v>
      </c>
      <c r="W97">
        <f t="shared" si="13"/>
        <v>0.5169936659972192</v>
      </c>
      <c r="X97">
        <f t="shared" si="13"/>
        <v>0.5168391781245172</v>
      </c>
      <c r="Y97">
        <f t="shared" si="13"/>
        <v>0.5166846902518152</v>
      </c>
      <c r="Z97">
        <f t="shared" si="13"/>
        <v>0.5165302023791132</v>
      </c>
      <c r="AA97">
        <f t="shared" si="13"/>
        <v>0.5163757145064113</v>
      </c>
    </row>
    <row r="98" spans="17:27" ht="12.75">
      <c r="Q98">
        <v>40</v>
      </c>
      <c r="R98">
        <f>1-($Q98+R$57+273.15)/$N$50</f>
        <v>0.5162212266337092</v>
      </c>
      <c r="S98">
        <f>1-($Q98+S$57+273.15)/$N$50</f>
        <v>0.5160667387610072</v>
      </c>
      <c r="T98">
        <f>1-($Q98+T$57+273.15)/$N$50</f>
        <v>0.5159122508883053</v>
      </c>
      <c r="U98">
        <f>1-($Q98+U$57+273.15)/$N$50</f>
        <v>0.5157577630156033</v>
      </c>
      <c r="V98">
        <f>1-($Q98+V$57+273.15)/$N$50</f>
        <v>0.5156032751429014</v>
      </c>
      <c r="W98">
        <f>1-($Q98+W$57+273.15)/$N$50</f>
        <v>0.5154487872701993</v>
      </c>
      <c r="X98">
        <f>1-($Q98+X$57+273.15)/$N$50</f>
        <v>0.5152942993974973</v>
      </c>
      <c r="Y98">
        <f>1-($Q98+Y$57+273.15)/$N$50</f>
        <v>0.5151398115247954</v>
      </c>
      <c r="Z98">
        <f>1-($Q98+Z$57+273.15)/$N$50</f>
        <v>0.5149853236520934</v>
      </c>
      <c r="AA98">
        <f>1-($Q98+AA$57+273.15)/$N$50</f>
        <v>0.5148308357793914</v>
      </c>
    </row>
    <row r="100" spans="17:18" ht="12.75">
      <c r="Q100">
        <v>100</v>
      </c>
      <c r="R100">
        <f>1-($Q100+R$57+273.15)/$N$50</f>
        <v>0.42352850301251355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0">
      <selection activeCell="Q32" sqref="Q32"/>
    </sheetView>
  </sheetViews>
  <sheetFormatPr defaultColWidth="9.140625" defaultRowHeight="15"/>
  <cols>
    <col min="2" max="2" width="18.8515625" style="0" bestFit="1" customWidth="1"/>
    <col min="15" max="15" width="12.421875" style="0" bestFit="1" customWidth="1"/>
    <col min="16" max="17" width="12.421875" style="0" customWidth="1"/>
    <col min="18" max="18" width="12.00390625" style="0" bestFit="1" customWidth="1"/>
  </cols>
  <sheetData>
    <row r="1" ht="13.5">
      <c r="A1" s="26" t="s">
        <v>32</v>
      </c>
    </row>
    <row r="2" ht="13.5" thickBot="1"/>
    <row r="3" spans="1:19" ht="13.5" thickBot="1">
      <c r="A3" s="18" t="s">
        <v>0</v>
      </c>
      <c r="B3" s="14">
        <v>0</v>
      </c>
      <c r="C3" s="12">
        <v>0.1</v>
      </c>
      <c r="D3" s="12">
        <v>0.2</v>
      </c>
      <c r="E3" s="12">
        <v>0.3</v>
      </c>
      <c r="F3" s="12">
        <v>0.4</v>
      </c>
      <c r="G3" s="12">
        <v>0.5</v>
      </c>
      <c r="H3" s="12">
        <v>0.6</v>
      </c>
      <c r="I3" s="12">
        <v>0.7</v>
      </c>
      <c r="J3" s="12">
        <v>0.8</v>
      </c>
      <c r="K3" s="13">
        <v>0.9</v>
      </c>
      <c r="M3" t="s">
        <v>8</v>
      </c>
      <c r="O3" t="s">
        <v>28</v>
      </c>
      <c r="P3" t="s">
        <v>29</v>
      </c>
      <c r="Q3" t="s">
        <v>34</v>
      </c>
      <c r="R3" t="s">
        <v>30</v>
      </c>
      <c r="S3" t="s">
        <v>31</v>
      </c>
    </row>
    <row r="4" spans="1:19" ht="12.75">
      <c r="A4" s="19">
        <v>0</v>
      </c>
      <c r="B4" s="29">
        <f>(EXP($O$49*(($A4+B$3+273.15)^(-1))+$O$50-$O$51*($A4+B$3+273.15)+$O$52*(($A4+B$3+273.15)^2)+$O$53*LN($A4+B$3+273.15)))/100</f>
        <v>6.111672385937998</v>
      </c>
      <c r="C4" s="30">
        <f aca="true" t="shared" si="0" ref="C4:K19">(EXP($O$49*(($A4+C$3+273.15)^(-1))+$O$50-$O$51*($A4+C$3+273.15)+$O$52*(($A4+C$3+273.15)^2)+$O$53*LN($A4+C$3+273.15)))/100</f>
        <v>6.156221776135152</v>
      </c>
      <c r="D4" s="30">
        <f t="shared" si="0"/>
        <v>6.201058890026099</v>
      </c>
      <c r="E4" s="30">
        <f t="shared" si="0"/>
        <v>6.246185328501642</v>
      </c>
      <c r="F4" s="30">
        <f t="shared" si="0"/>
        <v>6.291602699772799</v>
      </c>
      <c r="G4" s="30">
        <f t="shared" si="0"/>
        <v>6.33731261939609</v>
      </c>
      <c r="H4" s="30">
        <f t="shared" si="0"/>
        <v>6.383316710298293</v>
      </c>
      <c r="I4" s="30">
        <f t="shared" si="0"/>
        <v>6.429616602801732</v>
      </c>
      <c r="J4" s="30">
        <f t="shared" si="0"/>
        <v>6.476213934649397</v>
      </c>
      <c r="K4" s="31">
        <f t="shared" si="0"/>
        <v>6.523110351029938</v>
      </c>
      <c r="M4" s="70">
        <f>B4*(760/1013)</f>
        <v>4.5852625995191305</v>
      </c>
      <c r="O4" s="76">
        <v>6.11</v>
      </c>
      <c r="P4" s="76">
        <v>6.116567032025977</v>
      </c>
      <c r="Q4" s="76">
        <v>6.111672385937998</v>
      </c>
      <c r="R4" s="77">
        <f>B4-O4</f>
        <v>0.001672385937998122</v>
      </c>
      <c r="S4" s="76">
        <f>O4-P4</f>
        <v>-0.006567032025976971</v>
      </c>
    </row>
    <row r="5" spans="1:19" ht="12.75">
      <c r="A5" s="20">
        <v>1</v>
      </c>
      <c r="B5" s="32">
        <f aca="true" t="shared" si="1" ref="B5:K44">(EXP($O$49*(($A5+B$3+273.15)^(-1))+$O$50-$O$51*($A5+B$3+273.15)+$O$52*(($A5+B$3+273.15)^2)+$O$53*LN($A5+B$3+273.15)))/100</f>
        <v>6.570307504603111</v>
      </c>
      <c r="C5" s="33">
        <f t="shared" si="0"/>
        <v>6.617807055524947</v>
      </c>
      <c r="D5" s="33">
        <f t="shared" si="0"/>
        <v>6.665610671473034</v>
      </c>
      <c r="E5" s="33">
        <f t="shared" si="0"/>
        <v>6.7137200276719895</v>
      </c>
      <c r="F5" s="33">
        <f t="shared" si="0"/>
        <v>6.762136806918815</v>
      </c>
      <c r="G5" s="33">
        <f t="shared" si="0"/>
        <v>6.810862699608412</v>
      </c>
      <c r="H5" s="33">
        <f t="shared" si="0"/>
        <v>6.859899403758951</v>
      </c>
      <c r="I5" s="33">
        <f t="shared" si="0"/>
        <v>6.909248625037542</v>
      </c>
      <c r="J5" s="33">
        <f t="shared" si="0"/>
        <v>6.958912076785878</v>
      </c>
      <c r="K5" s="34">
        <f t="shared" si="0"/>
        <v>7.0088914800457225</v>
      </c>
      <c r="M5" s="70">
        <f aca="true" t="shared" si="2" ref="M5:M44">B5*(760/1013)</f>
        <v>4.929352125862156</v>
      </c>
      <c r="O5" s="76">
        <v>6.5692250989873</v>
      </c>
      <c r="P5" s="76">
        <v>6.575776563812271</v>
      </c>
      <c r="Q5" s="76">
        <v>6.570307504603111</v>
      </c>
      <c r="R5" s="77">
        <f aca="true" t="shared" si="3" ref="R5:R44">B5-O5</f>
        <v>0.0010824056158114104</v>
      </c>
      <c r="S5" s="76">
        <f aca="true" t="shared" si="4" ref="S5:S44">O5-P5</f>
        <v>-0.006551464824971376</v>
      </c>
    </row>
    <row r="6" spans="1:19" ht="12.75">
      <c r="A6" s="20">
        <v>2</v>
      </c>
      <c r="B6" s="32">
        <f t="shared" si="1"/>
        <v>7.059188563584796</v>
      </c>
      <c r="C6" s="33">
        <f t="shared" si="0"/>
        <v>7.109805063922263</v>
      </c>
      <c r="D6" s="33">
        <f t="shared" si="0"/>
        <v>7.160742725354771</v>
      </c>
      <c r="E6" s="33">
        <f t="shared" si="0"/>
        <v>7.21200329998222</v>
      </c>
      <c r="F6" s="33">
        <f t="shared" si="0"/>
        <v>7.263588547733473</v>
      </c>
      <c r="G6" s="33">
        <f t="shared" si="0"/>
        <v>7.315500236392498</v>
      </c>
      <c r="H6" s="33">
        <f t="shared" si="0"/>
        <v>7.367740141624271</v>
      </c>
      <c r="I6" s="33">
        <f t="shared" si="0"/>
        <v>7.42031004700056</v>
      </c>
      <c r="J6" s="33">
        <f t="shared" si="0"/>
        <v>7.473211744026493</v>
      </c>
      <c r="K6" s="34">
        <f t="shared" si="0"/>
        <v>7.526447032166087</v>
      </c>
      <c r="M6" s="70">
        <f t="shared" si="2"/>
        <v>5.296133571889877</v>
      </c>
      <c r="O6" s="76">
        <v>7.058688796624177</v>
      </c>
      <c r="P6" s="76">
        <v>7.065257484028041</v>
      </c>
      <c r="Q6" s="76">
        <v>7.059188563584796</v>
      </c>
      <c r="R6" s="77">
        <f t="shared" si="3"/>
        <v>0.0004997669606190414</v>
      </c>
      <c r="S6" s="76">
        <f t="shared" si="4"/>
        <v>-0.006568687403863294</v>
      </c>
    </row>
    <row r="7" spans="1:19" ht="12.75">
      <c r="A7" s="20">
        <v>3</v>
      </c>
      <c r="B7" s="32">
        <f t="shared" si="1"/>
        <v>7.5800177188688815</v>
      </c>
      <c r="C7" s="33">
        <f t="shared" si="0"/>
        <v>7.6339256195958205</v>
      </c>
      <c r="D7" s="33">
        <f t="shared" si="0"/>
        <v>7.688172557845644</v>
      </c>
      <c r="E7" s="33">
        <f t="shared" si="0"/>
        <v>7.742760365181097</v>
      </c>
      <c r="F7" s="33">
        <f t="shared" si="0"/>
        <v>7.797690881255324</v>
      </c>
      <c r="G7" s="33">
        <f t="shared" si="0"/>
        <v>7.85296595383831</v>
      </c>
      <c r="H7" s="33">
        <f t="shared" si="0"/>
        <v>7.90858743884317</v>
      </c>
      <c r="I7" s="33">
        <f t="shared" si="0"/>
        <v>7.964557200352573</v>
      </c>
      <c r="J7" s="33">
        <f t="shared" si="0"/>
        <v>8.0208771106456</v>
      </c>
      <c r="K7" s="34">
        <f t="shared" si="0"/>
        <v>8.077549050223816</v>
      </c>
      <c r="M7" s="70">
        <f t="shared" si="2"/>
        <v>5.6868839746696445</v>
      </c>
      <c r="O7" s="76">
        <v>7.5800866298779015</v>
      </c>
      <c r="P7" s="76">
        <v>7.586711273373007</v>
      </c>
      <c r="Q7" s="76">
        <v>7.5800177188688815</v>
      </c>
      <c r="R7" s="77">
        <f t="shared" si="3"/>
        <v>-6.891100901995628E-05</v>
      </c>
      <c r="S7" s="76">
        <f t="shared" si="4"/>
        <v>-0.006624643495105609</v>
      </c>
    </row>
    <row r="8" spans="1:19" ht="12.75">
      <c r="A8" s="20">
        <v>4</v>
      </c>
      <c r="B8" s="32">
        <f t="shared" si="1"/>
        <v>8.134574907838385</v>
      </c>
      <c r="C8" s="33">
        <f t="shared" si="0"/>
        <v>8.191956580516196</v>
      </c>
      <c r="D8" s="33">
        <f t="shared" si="0"/>
        <v>8.249695973586949</v>
      </c>
      <c r="E8" s="33">
        <f t="shared" si="0"/>
        <v>8.307795000709865</v>
      </c>
      <c r="F8" s="33">
        <f t="shared" si="0"/>
        <v>8.3662555839002</v>
      </c>
      <c r="G8" s="33">
        <f t="shared" si="0"/>
        <v>8.425079653556425</v>
      </c>
      <c r="H8" s="33">
        <f t="shared" si="0"/>
        <v>8.484269148486774</v>
      </c>
      <c r="I8" s="33">
        <f t="shared" si="0"/>
        <v>8.543826015936379</v>
      </c>
      <c r="J8" s="33">
        <f t="shared" si="0"/>
        <v>8.603752211614207</v>
      </c>
      <c r="K8" s="34">
        <f t="shared" si="0"/>
        <v>8.664049699719975</v>
      </c>
      <c r="M8" s="70">
        <f t="shared" si="2"/>
        <v>6.10293872651251</v>
      </c>
      <c r="O8" s="76">
        <v>8.135191390013244</v>
      </c>
      <c r="P8" s="76">
        <v>8.141917023630022</v>
      </c>
      <c r="Q8" s="76">
        <v>8.134574907838385</v>
      </c>
      <c r="R8" s="77">
        <f t="shared" si="3"/>
        <v>-0.000616482174859101</v>
      </c>
      <c r="S8" s="76">
        <f t="shared" si="4"/>
        <v>-0.006725633616778026</v>
      </c>
    </row>
    <row r="9" spans="1:19" ht="13.5" thickBot="1">
      <c r="A9" s="22">
        <v>5</v>
      </c>
      <c r="B9" s="35">
        <f t="shared" si="1"/>
        <v>8.724720452971297</v>
      </c>
      <c r="C9" s="36">
        <f t="shared" si="0"/>
        <v>8.785766452630735</v>
      </c>
      <c r="D9" s="36">
        <f t="shared" si="0"/>
        <v>8.847189688532897</v>
      </c>
      <c r="E9" s="36">
        <f t="shared" si="0"/>
        <v>8.908992159111714</v>
      </c>
      <c r="F9" s="36">
        <f t="shared" si="0"/>
        <v>8.971175871427576</v>
      </c>
      <c r="G9" s="36">
        <f t="shared" si="0"/>
        <v>9.03374284119476</v>
      </c>
      <c r="H9" s="36">
        <f t="shared" si="0"/>
        <v>9.096695092808519</v>
      </c>
      <c r="I9" s="36">
        <f t="shared" si="0"/>
        <v>9.16003465937256</v>
      </c>
      <c r="J9" s="36">
        <f t="shared" si="0"/>
        <v>9.223763582726447</v>
      </c>
      <c r="K9" s="37">
        <f t="shared" si="0"/>
        <v>9.287883913473197</v>
      </c>
      <c r="M9" s="70">
        <f t="shared" si="2"/>
        <v>6.545693528389127</v>
      </c>
      <c r="O9" s="76">
        <v>8.725855729746907</v>
      </c>
      <c r="P9" s="76">
        <v>8.732734032803846</v>
      </c>
      <c r="Q9" s="76">
        <v>8.724720452971297</v>
      </c>
      <c r="R9" s="77">
        <f t="shared" si="3"/>
        <v>-0.0011352767756100945</v>
      </c>
      <c r="S9" s="76">
        <f t="shared" si="4"/>
        <v>-0.006878303056938151</v>
      </c>
    </row>
    <row r="10" spans="1:19" ht="13.5" thickTop="1">
      <c r="A10" s="19">
        <v>6</v>
      </c>
      <c r="B10" s="29">
        <f t="shared" si="1"/>
        <v>9.352397711006406</v>
      </c>
      <c r="C10" s="30">
        <f t="shared" si="0"/>
        <v>9.417307043538111</v>
      </c>
      <c r="D10" s="30">
        <f t="shared" si="0"/>
        <v>9.482613988126182</v>
      </c>
      <c r="E10" s="30">
        <f t="shared" si="0"/>
        <v>9.548320630702138</v>
      </c>
      <c r="F10" s="30">
        <f t="shared" si="0"/>
        <v>9.614429066098408</v>
      </c>
      <c r="G10" s="30">
        <f t="shared" si="0"/>
        <v>9.680941398076675</v>
      </c>
      <c r="H10" s="30">
        <f t="shared" si="0"/>
        <v>9.747859739355029</v>
      </c>
      <c r="I10" s="30">
        <f t="shared" si="0"/>
        <v>9.815186211635929</v>
      </c>
      <c r="J10" s="30">
        <f t="shared" si="0"/>
        <v>9.882922945634352</v>
      </c>
      <c r="K10" s="11">
        <f t="shared" si="0"/>
        <v>9.951072081105107</v>
      </c>
      <c r="M10" s="70">
        <f t="shared" si="2"/>
        <v>7.016606377457915</v>
      </c>
      <c r="O10" s="76">
        <v>9.354014819996062</v>
      </c>
      <c r="P10" s="76">
        <v>9.361104445980347</v>
      </c>
      <c r="Q10" s="76">
        <v>9.352397711006406</v>
      </c>
      <c r="R10" s="77">
        <f t="shared" si="3"/>
        <v>-0.0016171089896559465</v>
      </c>
      <c r="S10" s="76">
        <f t="shared" si="4"/>
        <v>-0.007089625984285419</v>
      </c>
    </row>
    <row r="11" spans="1:19" ht="12.75">
      <c r="A11" s="20">
        <v>7</v>
      </c>
      <c r="B11" s="16">
        <f t="shared" si="1"/>
        <v>10.019635766871353</v>
      </c>
      <c r="C11" s="2">
        <f t="shared" si="0"/>
        <v>10.088616160852153</v>
      </c>
      <c r="D11" s="2">
        <f t="shared" si="0"/>
        <v>10.158015430090433</v>
      </c>
      <c r="E11" s="2">
        <f t="shared" si="0"/>
        <v>10.227835750781502</v>
      </c>
      <c r="F11" s="2">
        <f t="shared" si="0"/>
        <v>10.298079308300565</v>
      </c>
      <c r="G11" s="2">
        <f t="shared" si="0"/>
        <v>10.368748297231361</v>
      </c>
      <c r="H11" s="2">
        <f t="shared" si="0"/>
        <v>10.439844921393851</v>
      </c>
      <c r="I11" s="2">
        <f t="shared" si="0"/>
        <v>10.511371393872919</v>
      </c>
      <c r="J11" s="2">
        <f t="shared" si="0"/>
        <v>10.583329937046182</v>
      </c>
      <c r="K11" s="5">
        <f t="shared" si="0"/>
        <v>10.65572278261267</v>
      </c>
      <c r="M11" s="70">
        <f t="shared" si="2"/>
        <v>7.5171995881759415</v>
      </c>
      <c r="O11" s="78">
        <v>10.021689055876697</v>
      </c>
      <c r="P11" s="78">
        <v>10.029055941256498</v>
      </c>
      <c r="Q11" s="78">
        <v>10.019635766871353</v>
      </c>
      <c r="R11" s="77">
        <f t="shared" si="3"/>
        <v>-0.0020532890053441832</v>
      </c>
      <c r="S11" s="76">
        <f t="shared" si="4"/>
        <v>-0.007366885379800792</v>
      </c>
    </row>
    <row r="12" spans="1:19" ht="12.75">
      <c r="A12" s="20">
        <v>8</v>
      </c>
      <c r="B12" s="16">
        <f t="shared" si="1"/>
        <v>10.728552171620874</v>
      </c>
      <c r="C12" s="2">
        <f t="shared" si="0"/>
        <v>10.801820354497401</v>
      </c>
      <c r="D12" s="2">
        <f t="shared" si="0"/>
        <v>10.875529591075026</v>
      </c>
      <c r="E12" s="2">
        <f t="shared" si="0"/>
        <v>10.949682150621635</v>
      </c>
      <c r="F12" s="2">
        <f t="shared" si="0"/>
        <v>11.02428031186829</v>
      </c>
      <c r="G12" s="2">
        <f t="shared" si="0"/>
        <v>11.099326363038097</v>
      </c>
      <c r="H12" s="2">
        <f t="shared" si="0"/>
        <v>11.174822601874544</v>
      </c>
      <c r="I12" s="2">
        <f t="shared" si="0"/>
        <v>11.25077133567032</v>
      </c>
      <c r="J12" s="2">
        <f t="shared" si="0"/>
        <v>11.327174881295981</v>
      </c>
      <c r="K12" s="5">
        <f t="shared" si="0"/>
        <v>11.404035565228435</v>
      </c>
      <c r="M12" s="70">
        <f t="shared" si="2"/>
        <v>8.049061846428296</v>
      </c>
      <c r="O12" s="78">
        <v>10.73098681156755</v>
      </c>
      <c r="P12" s="78">
        <v>10.738704460043293</v>
      </c>
      <c r="Q12" s="78">
        <v>10.728552171620874</v>
      </c>
      <c r="R12" s="77">
        <f t="shared" si="3"/>
        <v>-0.0024346399466761426</v>
      </c>
      <c r="S12" s="76">
        <f t="shared" si="4"/>
        <v>-0.007717648475741967</v>
      </c>
    </row>
    <row r="13" spans="1:19" ht="12.75">
      <c r="A13" s="20">
        <v>9</v>
      </c>
      <c r="B13" s="16">
        <f t="shared" si="1"/>
        <v>11.481355723580153</v>
      </c>
      <c r="C13" s="2">
        <f t="shared" si="0"/>
        <v>11.559137702127316</v>
      </c>
      <c r="D13" s="2">
        <f t="shared" si="0"/>
        <v>11.637383856339238</v>
      </c>
      <c r="E13" s="2">
        <f t="shared" si="0"/>
        <v>11.71609655140698</v>
      </c>
      <c r="F13" s="2">
        <f t="shared" si="0"/>
        <v>11.795278162272242</v>
      </c>
      <c r="G13" s="2">
        <f t="shared" si="0"/>
        <v>11.874931073656496</v>
      </c>
      <c r="H13" s="2">
        <f t="shared" si="0"/>
        <v>11.955057680089666</v>
      </c>
      <c r="I13" s="2">
        <f t="shared" si="0"/>
        <v>12.03566038593949</v>
      </c>
      <c r="J13" s="2">
        <f t="shared" si="0"/>
        <v>12.116741605440506</v>
      </c>
      <c r="K13" s="5">
        <f t="shared" si="0"/>
        <v>12.19830376272306</v>
      </c>
      <c r="M13" s="70">
        <f t="shared" si="2"/>
        <v>8.61385029607198</v>
      </c>
      <c r="O13" s="78">
        <v>11.484107243615528</v>
      </c>
      <c r="P13" s="78">
        <v>11.492256980992995</v>
      </c>
      <c r="Q13" s="78">
        <v>11.481355723580153</v>
      </c>
      <c r="R13" s="77">
        <f t="shared" si="3"/>
        <v>-0.0027515200353747105</v>
      </c>
      <c r="S13" s="76">
        <f t="shared" si="4"/>
        <v>-0.008149737377467048</v>
      </c>
    </row>
    <row r="14" spans="1:19" ht="13.5" thickBot="1">
      <c r="A14" s="21">
        <v>10</v>
      </c>
      <c r="B14" s="17">
        <f t="shared" si="1"/>
        <v>12.280349291842517</v>
      </c>
      <c r="C14" s="7">
        <f t="shared" si="0"/>
        <v>12.362880636808473</v>
      </c>
      <c r="D14" s="7">
        <f t="shared" si="0"/>
        <v>12.445900251614042</v>
      </c>
      <c r="E14" s="7">
        <f t="shared" si="0"/>
        <v>12.529410600265084</v>
      </c>
      <c r="F14" s="7">
        <f t="shared" si="0"/>
        <v>12.613414156809421</v>
      </c>
      <c r="G14" s="7">
        <f t="shared" si="0"/>
        <v>12.697913405366416</v>
      </c>
      <c r="H14" s="7">
        <f t="shared" si="0"/>
        <v>12.782910840156097</v>
      </c>
      <c r="I14" s="7">
        <f t="shared" si="0"/>
        <v>12.868408965528845</v>
      </c>
      <c r="J14" s="7">
        <f t="shared" si="0"/>
        <v>12.954410295994638</v>
      </c>
      <c r="K14" s="8">
        <f t="shared" si="0"/>
        <v>13.040917356252757</v>
      </c>
      <c r="M14" s="70">
        <f t="shared" si="2"/>
        <v>9.213292657255986</v>
      </c>
      <c r="O14" s="78">
        <v>12.283343142218987</v>
      </c>
      <c r="P14" s="78">
        <v>12.29201433676023</v>
      </c>
      <c r="Q14" s="78">
        <v>12.280349291842517</v>
      </c>
      <c r="R14" s="77">
        <f t="shared" si="3"/>
        <v>-0.002993850376469709</v>
      </c>
      <c r="S14" s="76">
        <f t="shared" si="4"/>
        <v>-0.00867119454124321</v>
      </c>
    </row>
    <row r="15" spans="1:19" ht="12.75">
      <c r="A15" s="19">
        <v>11</v>
      </c>
      <c r="B15" s="15">
        <f t="shared" si="1"/>
        <v>13.127932681221298</v>
      </c>
      <c r="C15" s="10">
        <f t="shared" si="0"/>
        <v>13.215458816066556</v>
      </c>
      <c r="D15" s="10">
        <f t="shared" si="0"/>
        <v>13.303498316232863</v>
      </c>
      <c r="E15" s="10">
        <f t="shared" si="0"/>
        <v>13.392053747472376</v>
      </c>
      <c r="F15" s="10">
        <f t="shared" si="0"/>
        <v>13.481127685874178</v>
      </c>
      <c r="G15" s="10">
        <f t="shared" si="0"/>
        <v>13.570722717894952</v>
      </c>
      <c r="H15" s="10">
        <f t="shared" si="0"/>
        <v>13.660841440387879</v>
      </c>
      <c r="I15" s="10">
        <f t="shared" si="0"/>
        <v>13.75148646063308</v>
      </c>
      <c r="J15" s="10">
        <f t="shared" si="0"/>
        <v>13.842660396366936</v>
      </c>
      <c r="K15" s="11">
        <f t="shared" si="0"/>
        <v>13.934365875812514</v>
      </c>
      <c r="M15" s="70">
        <f t="shared" si="2"/>
        <v>9.849189375842236</v>
      </c>
      <c r="O15" s="78">
        <v>13.131083829986041</v>
      </c>
      <c r="P15" s="78">
        <v>13.140374072752392</v>
      </c>
      <c r="Q15" s="78">
        <v>13.127932681221298</v>
      </c>
      <c r="R15" s="77">
        <f t="shared" si="3"/>
        <v>-0.0031511487647435388</v>
      </c>
      <c r="S15" s="76">
        <f t="shared" si="4"/>
        <v>-0.009290242766351042</v>
      </c>
    </row>
    <row r="16" spans="1:19" ht="12.75">
      <c r="A16" s="20">
        <v>12</v>
      </c>
      <c r="B16" s="16">
        <f t="shared" si="1"/>
        <v>14.026605537709122</v>
      </c>
      <c r="C16" s="2">
        <f t="shared" si="0"/>
        <v>14.119382031342559</v>
      </c>
      <c r="D16" s="2">
        <f t="shared" si="0"/>
        <v>14.212698016574691</v>
      </c>
      <c r="E16" s="2">
        <f t="shared" si="0"/>
        <v>14.306556163874054</v>
      </c>
      <c r="F16" s="2">
        <f t="shared" si="0"/>
        <v>14.400959154345403</v>
      </c>
      <c r="G16" s="2">
        <f t="shared" si="0"/>
        <v>14.495909679760361</v>
      </c>
      <c r="H16" s="2">
        <f t="shared" si="0"/>
        <v>14.591410442587124</v>
      </c>
      <c r="I16" s="2">
        <f t="shared" si="0"/>
        <v>14.687464156020601</v>
      </c>
      <c r="J16" s="2">
        <f t="shared" si="0"/>
        <v>14.784073544013406</v>
      </c>
      <c r="K16" s="5">
        <f t="shared" si="0"/>
        <v>14.88124134130513</v>
      </c>
      <c r="M16" s="70">
        <f t="shared" si="2"/>
        <v>10.52341580321711</v>
      </c>
      <c r="O16" s="78">
        <v>14.029818107626069</v>
      </c>
      <c r="P16" s="78">
        <v>14.03983334698691</v>
      </c>
      <c r="Q16" s="78">
        <v>14.026605537709122</v>
      </c>
      <c r="R16" s="77">
        <f t="shared" si="3"/>
        <v>-0.0032125699169469613</v>
      </c>
      <c r="S16" s="76">
        <f t="shared" si="4"/>
        <v>-0.010015239360841477</v>
      </c>
    </row>
    <row r="17" spans="1:19" ht="12.75">
      <c r="A17" s="20">
        <v>13</v>
      </c>
      <c r="B17" s="16">
        <f t="shared" si="1"/>
        <v>14.97897029345334</v>
      </c>
      <c r="C17" s="2">
        <f t="shared" si="0"/>
        <v>15.077263156863468</v>
      </c>
      <c r="D17" s="2">
        <f t="shared" si="0"/>
        <v>15.176122698819547</v>
      </c>
      <c r="E17" s="2">
        <f t="shared" si="0"/>
        <v>15.275551697514448</v>
      </c>
      <c r="F17" s="2">
        <f t="shared" si="0"/>
        <v>15.3755529420803</v>
      </c>
      <c r="G17" s="2">
        <f t="shared" si="0"/>
        <v>15.47612923261918</v>
      </c>
      <c r="H17" s="2">
        <f t="shared" si="0"/>
        <v>15.577283380233263</v>
      </c>
      <c r="I17" s="2">
        <f t="shared" si="0"/>
        <v>15.67901820705556</v>
      </c>
      <c r="J17" s="2">
        <f t="shared" si="0"/>
        <v>15.781336546280809</v>
      </c>
      <c r="K17" s="5">
        <f t="shared" si="0"/>
        <v>15.8842412421957</v>
      </c>
      <c r="M17" s="70">
        <f t="shared" si="2"/>
        <v>11.23792440574979</v>
      </c>
      <c r="O17" s="78">
        <v>14.982137245994217</v>
      </c>
      <c r="P17" s="78">
        <v>14.992991870120907</v>
      </c>
      <c r="Q17" s="78">
        <v>14.97897029345334</v>
      </c>
      <c r="R17" s="77">
        <f t="shared" si="3"/>
        <v>-0.003166952540876622</v>
      </c>
      <c r="S17" s="76">
        <f t="shared" si="4"/>
        <v>-0.010854624126690027</v>
      </c>
    </row>
    <row r="18" spans="1:19" ht="12.75">
      <c r="A18" s="20">
        <v>14</v>
      </c>
      <c r="B18" s="16">
        <f t="shared" si="1"/>
        <v>15.987735150209629</v>
      </c>
      <c r="C18" s="2">
        <f t="shared" si="0"/>
        <v>16.09182113688539</v>
      </c>
      <c r="D18" s="2">
        <f t="shared" si="0"/>
        <v>16.196502079970134</v>
      </c>
      <c r="E18" s="2">
        <f t="shared" si="0"/>
        <v>16.301780868425773</v>
      </c>
      <c r="F18" s="2">
        <f t="shared" si="0"/>
        <v>16.407660402460063</v>
      </c>
      <c r="G18" s="2">
        <f t="shared" si="0"/>
        <v>16.51414359355747</v>
      </c>
      <c r="H18" s="2">
        <f t="shared" si="0"/>
        <v>16.621233364509695</v>
      </c>
      <c r="I18" s="2">
        <f t="shared" si="0"/>
        <v>16.728932649446843</v>
      </c>
      <c r="J18" s="2">
        <f t="shared" si="0"/>
        <v>16.8372443938686</v>
      </c>
      <c r="K18" s="5">
        <f t="shared" si="0"/>
        <v>16.946171554674464</v>
      </c>
      <c r="M18" s="70">
        <f t="shared" si="2"/>
        <v>11.994747003118773</v>
      </c>
      <c r="O18" s="78">
        <v>15.99073802387056</v>
      </c>
      <c r="P18" s="78">
        <v>16.002554884680304</v>
      </c>
      <c r="Q18" s="78">
        <v>15.987735150209629</v>
      </c>
      <c r="R18" s="77">
        <f t="shared" si="3"/>
        <v>-0.0030028736609306605</v>
      </c>
      <c r="S18" s="76">
        <f t="shared" si="4"/>
        <v>-0.011816860809744867</v>
      </c>
    </row>
    <row r="19" spans="1:19" ht="13.5" thickBot="1">
      <c r="A19" s="22">
        <v>15</v>
      </c>
      <c r="B19" s="23">
        <f t="shared" si="1"/>
        <v>17.0557171001958</v>
      </c>
      <c r="C19" s="24">
        <f t="shared" si="0"/>
        <v>17.165884010225863</v>
      </c>
      <c r="D19" s="24">
        <f t="shared" si="0"/>
        <v>17.276675276051414</v>
      </c>
      <c r="E19" s="24">
        <f t="shared" si="0"/>
        <v>17.38809390048413</v>
      </c>
      <c r="F19" s="24">
        <f t="shared" si="0"/>
        <v>17.50014289789073</v>
      </c>
      <c r="G19" s="24">
        <f t="shared" si="0"/>
        <v>17.61282529422544</v>
      </c>
      <c r="H19" s="24">
        <f t="shared" si="0"/>
        <v>17.72614412706006</v>
      </c>
      <c r="I19" s="24">
        <f t="shared" si="0"/>
        <v>17.840102445615933</v>
      </c>
      <c r="J19" s="24">
        <f t="shared" si="0"/>
        <v>17.95470331079518</v>
      </c>
      <c r="K19" s="25">
        <f t="shared" si="0"/>
        <v>18.069949795211425</v>
      </c>
      <c r="M19" s="70">
        <f t="shared" si="2"/>
        <v>12.795997034697738</v>
      </c>
      <c r="O19" s="78">
        <v>17.058425810818022</v>
      </c>
      <c r="P19" s="78">
        <v>17.071336182467522</v>
      </c>
      <c r="Q19" s="78">
        <v>17.0557171001958</v>
      </c>
      <c r="R19" s="77">
        <f t="shared" si="3"/>
        <v>-0.0027087106222225543</v>
      </c>
      <c r="S19" s="76">
        <f t="shared" si="4"/>
        <v>-0.012910371649500263</v>
      </c>
    </row>
    <row r="20" spans="1:19" ht="13.5" thickTop="1">
      <c r="A20" s="19">
        <v>16</v>
      </c>
      <c r="B20" s="15">
        <f t="shared" si="1"/>
        <v>18.185844983221912</v>
      </c>
      <c r="C20" s="10">
        <f t="shared" si="1"/>
        <v>18.302391970958446</v>
      </c>
      <c r="D20" s="10">
        <f t="shared" si="1"/>
        <v>18.419593866358877</v>
      </c>
      <c r="E20" s="10">
        <f t="shared" si="1"/>
        <v>18.537453789198445</v>
      </c>
      <c r="F20" s="10">
        <f t="shared" si="1"/>
        <v>18.655974871121444</v>
      </c>
      <c r="G20" s="10">
        <f t="shared" si="1"/>
        <v>18.775160255672887</v>
      </c>
      <c r="H20" s="10">
        <f t="shared" si="1"/>
        <v>18.895013098329517</v>
      </c>
      <c r="I20" s="10">
        <f t="shared" si="1"/>
        <v>19.015536566531708</v>
      </c>
      <c r="J20" s="10">
        <f t="shared" si="1"/>
        <v>19.136733839715326</v>
      </c>
      <c r="K20" s="11">
        <f t="shared" si="1"/>
        <v>19.258608109342862</v>
      </c>
      <c r="M20" s="70">
        <f t="shared" si="2"/>
        <v>13.643871853157604</v>
      </c>
      <c r="O20" s="78">
        <v>18.18811769442609</v>
      </c>
      <c r="P20" s="78">
        <v>18.20226115908932</v>
      </c>
      <c r="Q20" s="78">
        <v>18.185844983221912</v>
      </c>
      <c r="R20" s="77">
        <f t="shared" si="3"/>
        <v>-0.002272711204177824</v>
      </c>
      <c r="S20" s="76">
        <f t="shared" si="4"/>
        <v>-0.014143464663231242</v>
      </c>
    </row>
    <row r="21" spans="1:19" ht="12.75">
      <c r="A21" s="20">
        <v>17</v>
      </c>
      <c r="B21" s="16">
        <f t="shared" si="1"/>
        <v>19.38116257893527</v>
      </c>
      <c r="C21" s="2">
        <f t="shared" si="1"/>
        <v>19.504400464104037</v>
      </c>
      <c r="D21" s="2">
        <f t="shared" si="1"/>
        <v>19.628324992582126</v>
      </c>
      <c r="E21" s="2">
        <f t="shared" si="1"/>
        <v>19.752939404256903</v>
      </c>
      <c r="F21" s="2">
        <f t="shared" si="1"/>
        <v>19.87824695120065</v>
      </c>
      <c r="G21" s="2">
        <f t="shared" si="1"/>
        <v>20.004250897703418</v>
      </c>
      <c r="H21" s="2">
        <f t="shared" si="1"/>
        <v>20.130954520304194</v>
      </c>
      <c r="I21" s="2">
        <f t="shared" si="1"/>
        <v>20.258361107823017</v>
      </c>
      <c r="J21" s="2">
        <f t="shared" si="1"/>
        <v>20.38647396139345</v>
      </c>
      <c r="K21" s="5">
        <f t="shared" si="1"/>
        <v>20.515296394493348</v>
      </c>
      <c r="M21" s="70">
        <f t="shared" si="2"/>
        <v>14.540655044413432</v>
      </c>
      <c r="O21" s="78">
        <v>19.382845651210925</v>
      </c>
      <c r="P21" s="78">
        <v>19.398369904502374</v>
      </c>
      <c r="Q21" s="78">
        <v>19.38116257893527</v>
      </c>
      <c r="R21" s="77">
        <f t="shared" si="3"/>
        <v>-0.0016830722756537853</v>
      </c>
      <c r="S21" s="76">
        <f t="shared" si="4"/>
        <v>-0.015524253291449241</v>
      </c>
    </row>
    <row r="22" spans="1:19" ht="12.75">
      <c r="A22" s="20">
        <v>18</v>
      </c>
      <c r="B22" s="16">
        <f t="shared" si="1"/>
        <v>20.644831732978062</v>
      </c>
      <c r="C22" s="2">
        <f t="shared" si="1"/>
        <v>20.775083315111644</v>
      </c>
      <c r="D22" s="2">
        <f t="shared" si="1"/>
        <v>20.906054491599072</v>
      </c>
      <c r="E22" s="2">
        <f t="shared" si="1"/>
        <v>21.037748625618818</v>
      </c>
      <c r="F22" s="2">
        <f t="shared" si="1"/>
        <v>21.170169092854053</v>
      </c>
      <c r="G22" s="2">
        <f t="shared" si="1"/>
        <v>21.303319281525564</v>
      </c>
      <c r="H22" s="2">
        <f t="shared" si="1"/>
        <v>21.437202592423485</v>
      </c>
      <c r="I22" s="2">
        <f t="shared" si="1"/>
        <v>21.571822438939684</v>
      </c>
      <c r="J22" s="2">
        <f t="shared" si="1"/>
        <v>21.707182247099922</v>
      </c>
      <c r="K22" s="5">
        <f t="shared" si="1"/>
        <v>21.84328545559601</v>
      </c>
      <c r="M22" s="70">
        <f t="shared" si="2"/>
        <v>15.488718773014144</v>
      </c>
      <c r="O22" s="78">
        <v>20.645759760406488</v>
      </c>
      <c r="P22" s="78">
        <v>20.662820328433817</v>
      </c>
      <c r="Q22" s="78">
        <v>20.644831732978062</v>
      </c>
      <c r="R22" s="77">
        <f t="shared" si="3"/>
        <v>-0.0009280274284257928</v>
      </c>
      <c r="S22" s="76">
        <f t="shared" si="4"/>
        <v>-0.017060568027329026</v>
      </c>
    </row>
    <row r="23" spans="1:19" ht="12.75">
      <c r="A23" s="20">
        <v>19</v>
      </c>
      <c r="B23" s="16">
        <f t="shared" si="1"/>
        <v>21.98013551581822</v>
      </c>
      <c r="C23" s="2">
        <f t="shared" si="1"/>
        <v>22.11773589188772</v>
      </c>
      <c r="D23" s="2">
        <f t="shared" si="1"/>
        <v>22.256090060688283</v>
      </c>
      <c r="E23" s="2">
        <f t="shared" si="1"/>
        <v>22.39520151189973</v>
      </c>
      <c r="F23" s="2">
        <f t="shared" si="1"/>
        <v>22.535073748029117</v>
      </c>
      <c r="G23" s="2">
        <f t="shared" si="1"/>
        <v>22.67571028444437</v>
      </c>
      <c r="H23" s="2">
        <f t="shared" si="1"/>
        <v>22.817114649405376</v>
      </c>
      <c r="I23" s="2">
        <f t="shared" si="1"/>
        <v>22.95929038409773</v>
      </c>
      <c r="J23" s="2">
        <f t="shared" si="1"/>
        <v>23.102241042664673</v>
      </c>
      <c r="K23" s="5">
        <f t="shared" si="1"/>
        <v>23.245970192239394</v>
      </c>
      <c r="M23" s="70">
        <f t="shared" si="2"/>
        <v>16.49052615204526</v>
      </c>
      <c r="O23" s="78">
        <v>21.980131459846106</v>
      </c>
      <c r="P23" s="78">
        <v>21.99889131950067</v>
      </c>
      <c r="Q23" s="78">
        <v>21.98013551581822</v>
      </c>
      <c r="R23" s="77">
        <f t="shared" si="3"/>
        <v>4.05597211283748E-06</v>
      </c>
      <c r="S23" s="76">
        <f t="shared" si="4"/>
        <v>-0.018759859654565503</v>
      </c>
    </row>
    <row r="24" spans="1:19" ht="13.5" thickBot="1">
      <c r="A24" s="21">
        <v>20</v>
      </c>
      <c r="B24" s="17">
        <f t="shared" si="1"/>
        <v>23.390481412978076</v>
      </c>
      <c r="C24" s="7">
        <f t="shared" si="1"/>
        <v>23.5357782980923</v>
      </c>
      <c r="D24" s="7">
        <f t="shared" si="1"/>
        <v>23.68186445388133</v>
      </c>
      <c r="E24" s="7">
        <f t="shared" si="1"/>
        <v>23.828743499765572</v>
      </c>
      <c r="F24" s="7">
        <f t="shared" si="1"/>
        <v>23.976419068318222</v>
      </c>
      <c r="G24" s="7">
        <f t="shared" si="1"/>
        <v>24.12489480529895</v>
      </c>
      <c r="H24" s="7">
        <f t="shared" si="1"/>
        <v>24.274174369685866</v>
      </c>
      <c r="I24" s="7">
        <f t="shared" si="1"/>
        <v>24.424261433708512</v>
      </c>
      <c r="J24" s="7">
        <f t="shared" si="1"/>
        <v>24.575159682880976</v>
      </c>
      <c r="K24" s="8">
        <f t="shared" si="1"/>
        <v>24.72687281603427</v>
      </c>
      <c r="M24" s="70">
        <f t="shared" si="2"/>
        <v>17.5486336365877</v>
      </c>
      <c r="O24" s="78">
        <v>23.389356843099343</v>
      </c>
      <c r="P24" s="78">
        <v>23.409985936805896</v>
      </c>
      <c r="Q24" s="78">
        <v>23.390481412978076</v>
      </c>
      <c r="R24" s="77">
        <f t="shared" si="3"/>
        <v>0.001124569878733439</v>
      </c>
      <c r="S24" s="76">
        <f t="shared" si="4"/>
        <v>-0.020629093706553192</v>
      </c>
    </row>
    <row r="25" spans="1:19" ht="12.75">
      <c r="A25" s="19">
        <v>21</v>
      </c>
      <c r="B25" s="15">
        <f t="shared" si="1"/>
        <v>24.87940454534932</v>
      </c>
      <c r="C25" s="10">
        <f t="shared" si="1"/>
        <v>25.032758596389936</v>
      </c>
      <c r="D25" s="10">
        <f t="shared" si="1"/>
        <v>25.186938708135198</v>
      </c>
      <c r="E25" s="10">
        <f t="shared" si="1"/>
        <v>25.341948633013352</v>
      </c>
      <c r="F25" s="10">
        <f t="shared" si="1"/>
        <v>25.497792136933636</v>
      </c>
      <c r="G25" s="10">
        <f t="shared" si="1"/>
        <v>25.654472999320124</v>
      </c>
      <c r="H25" s="10">
        <f t="shared" si="1"/>
        <v>25.811995013144124</v>
      </c>
      <c r="I25" s="10">
        <f t="shared" si="1"/>
        <v>25.970361984957353</v>
      </c>
      <c r="J25" s="10">
        <f t="shared" si="1"/>
        <v>26.129577734925384</v>
      </c>
      <c r="K25" s="11">
        <f t="shared" si="1"/>
        <v>26.28964609685988</v>
      </c>
      <c r="M25" s="70">
        <f t="shared" si="2"/>
        <v>18.66569343974875</v>
      </c>
      <c r="O25" s="78">
        <v>24.876959996995005</v>
      </c>
      <c r="P25" s="78">
        <v>24.89963463276229</v>
      </c>
      <c r="Q25" s="78">
        <v>24.87940454534932</v>
      </c>
      <c r="R25" s="77">
        <f t="shared" si="3"/>
        <v>0.002444548354315401</v>
      </c>
      <c r="S25" s="76">
        <f t="shared" si="4"/>
        <v>-0.022674635767284457</v>
      </c>
    </row>
    <row r="26" spans="1:19" ht="12.75">
      <c r="A26" s="20">
        <v>22</v>
      </c>
      <c r="B26" s="16">
        <f t="shared" si="1"/>
        <v>26.450570918252875</v>
      </c>
      <c r="C26" s="2">
        <f t="shared" si="1"/>
        <v>26.6123560603083</v>
      </c>
      <c r="D26" s="2">
        <f t="shared" si="1"/>
        <v>26.77500539797671</v>
      </c>
      <c r="E26" s="2">
        <f t="shared" si="1"/>
        <v>26.938522819987487</v>
      </c>
      <c r="F26" s="2">
        <f t="shared" si="1"/>
        <v>27.102912228881998</v>
      </c>
      <c r="G26" s="2">
        <f t="shared" si="1"/>
        <v>27.268177541047777</v>
      </c>
      <c r="H26" s="2">
        <f t="shared" si="1"/>
        <v>27.434322686750537</v>
      </c>
      <c r="I26" s="2">
        <f t="shared" si="1"/>
        <v>27.601351610167995</v>
      </c>
      <c r="J26" s="2">
        <f t="shared" si="1"/>
        <v>27.769268269423605</v>
      </c>
      <c r="K26" s="5">
        <f t="shared" si="1"/>
        <v>27.93807663661859</v>
      </c>
      <c r="M26" s="70">
        <f t="shared" si="2"/>
        <v>19.84445597025882</v>
      </c>
      <c r="O26" s="78">
        <v>26.446596378628286</v>
      </c>
      <c r="P26" s="78">
        <v>26.471498505853766</v>
      </c>
      <c r="Q26" s="78">
        <v>26.450570918252875</v>
      </c>
      <c r="R26" s="77">
        <f t="shared" si="3"/>
        <v>0.0039745396245898235</v>
      </c>
      <c r="S26" s="76">
        <f t="shared" si="4"/>
        <v>-0.024902127225480797</v>
      </c>
    </row>
    <row r="27" spans="1:19" ht="12.75">
      <c r="A27" s="20">
        <v>23</v>
      </c>
      <c r="B27" s="16">
        <f t="shared" si="1"/>
        <v>28.10778069786704</v>
      </c>
      <c r="C27" s="2">
        <f t="shared" si="1"/>
        <v>28.278384453327362</v>
      </c>
      <c r="D27" s="2">
        <f t="shared" si="1"/>
        <v>28.44989191723713</v>
      </c>
      <c r="E27" s="2">
        <f t="shared" si="1"/>
        <v>28.62230711794621</v>
      </c>
      <c r="F27" s="2">
        <f t="shared" si="1"/>
        <v>28.79563409794904</v>
      </c>
      <c r="G27" s="2">
        <f t="shared" si="1"/>
        <v>28.96987691391998</v>
      </c>
      <c r="H27" s="2">
        <f t="shared" si="1"/>
        <v>29.145039636745246</v>
      </c>
      <c r="I27" s="2">
        <f t="shared" si="1"/>
        <v>29.321126351556636</v>
      </c>
      <c r="J27" s="2">
        <f t="shared" si="1"/>
        <v>29.498141157765936</v>
      </c>
      <c r="K27" s="5">
        <f t="shared" si="1"/>
        <v>29.67608816909759</v>
      </c>
      <c r="M27" s="70">
        <f t="shared" si="2"/>
        <v>21.087772290601134</v>
      </c>
      <c r="O27" s="78">
        <v>28.10205623091727</v>
      </c>
      <c r="P27" s="78">
        <v>28.12937258201393</v>
      </c>
      <c r="Q27" s="78">
        <v>28.10778069786704</v>
      </c>
      <c r="R27" s="77">
        <f t="shared" si="3"/>
        <v>0.00572446694976847</v>
      </c>
      <c r="S27" s="76">
        <f t="shared" si="4"/>
        <v>-0.02731635109665831</v>
      </c>
    </row>
    <row r="28" spans="1:19" ht="12.75">
      <c r="A28" s="20">
        <v>24</v>
      </c>
      <c r="B28" s="16">
        <f t="shared" si="1"/>
        <v>29.85497151362259</v>
      </c>
      <c r="C28" s="2">
        <f t="shared" si="1"/>
        <v>30.034795333791795</v>
      </c>
      <c r="D28" s="2">
        <f t="shared" si="1"/>
        <v>30.215563786469893</v>
      </c>
      <c r="E28" s="2">
        <f t="shared" si="1"/>
        <v>30.397281042968775</v>
      </c>
      <c r="F28" s="2">
        <f t="shared" si="1"/>
        <v>30.579951289081222</v>
      </c>
      <c r="G28" s="2">
        <f t="shared" si="1"/>
        <v>30.763578725115167</v>
      </c>
      <c r="H28" s="2">
        <f t="shared" si="1"/>
        <v>30.948167565925754</v>
      </c>
      <c r="I28" s="2">
        <f t="shared" si="1"/>
        <v>31.133722040951156</v>
      </c>
      <c r="J28" s="2">
        <f t="shared" si="1"/>
        <v>31.32024639424456</v>
      </c>
      <c r="K28" s="5">
        <f t="shared" si="1"/>
        <v>31.507744884509055</v>
      </c>
      <c r="M28" s="70">
        <f t="shared" si="2"/>
        <v>22.39859659462307</v>
      </c>
      <c r="O28" s="78">
        <v>29.847268035742836</v>
      </c>
      <c r="P28" s="78">
        <v>29.87718912326849</v>
      </c>
      <c r="Q28" s="78">
        <v>29.85497151362259</v>
      </c>
      <c r="R28" s="77">
        <f t="shared" si="3"/>
        <v>0.007703477879754672</v>
      </c>
      <c r="S28" s="76">
        <f t="shared" si="4"/>
        <v>-0.029921087525654144</v>
      </c>
    </row>
    <row r="29" spans="1:19" ht="13.5" thickBot="1">
      <c r="A29" s="22">
        <v>25</v>
      </c>
      <c r="B29" s="23">
        <f t="shared" si="1"/>
        <v>31.69622178513089</v>
      </c>
      <c r="C29" s="24">
        <f t="shared" si="1"/>
        <v>31.88568138421314</v>
      </c>
      <c r="D29" s="24">
        <f t="shared" si="1"/>
        <v>32.07612798461008</v>
      </c>
      <c r="E29" s="24">
        <f t="shared" si="1"/>
        <v>32.267565903960204</v>
      </c>
      <c r="F29" s="24">
        <f t="shared" si="1"/>
        <v>32.45999947472082</v>
      </c>
      <c r="G29" s="24">
        <f t="shared" si="1"/>
        <v>32.65343304420189</v>
      </c>
      <c r="H29" s="24">
        <f t="shared" si="1"/>
        <v>32.84787097459915</v>
      </c>
      <c r="I29" s="24">
        <f t="shared" si="1"/>
        <v>33.043317643028594</v>
      </c>
      <c r="J29" s="24">
        <f t="shared" si="1"/>
        <v>33.239777441560925</v>
      </c>
      <c r="K29" s="25">
        <f t="shared" si="1"/>
        <v>33.43725477725425</v>
      </c>
      <c r="M29" s="70">
        <f t="shared" si="2"/>
        <v>23.779988703553286</v>
      </c>
      <c r="O29" s="78">
        <v>31.686302003674953</v>
      </c>
      <c r="P29" s="78">
        <v>31.719020962258245</v>
      </c>
      <c r="Q29" s="78">
        <v>31.69622178513089</v>
      </c>
      <c r="R29" s="77">
        <f t="shared" si="3"/>
        <v>0.009919781455938192</v>
      </c>
      <c r="S29" s="76">
        <f t="shared" si="4"/>
        <v>-0.03271895858329188</v>
      </c>
    </row>
    <row r="30" spans="1:19" ht="13.5" thickTop="1">
      <c r="A30" s="19">
        <v>26</v>
      </c>
      <c r="B30" s="15">
        <f t="shared" si="1"/>
        <v>33.63575407218915</v>
      </c>
      <c r="C30" s="10">
        <f t="shared" si="1"/>
        <v>33.835279763502214</v>
      </c>
      <c r="D30" s="10">
        <f t="shared" si="1"/>
        <v>34.03583630341964</v>
      </c>
      <c r="E30" s="10">
        <f t="shared" si="1"/>
        <v>34.23742815929204</v>
      </c>
      <c r="F30" s="10">
        <f t="shared" si="1"/>
        <v>34.440059813628324</v>
      </c>
      <c r="G30" s="10">
        <f t="shared" si="1"/>
        <v>34.64373576412937</v>
      </c>
      <c r="H30" s="10">
        <f t="shared" si="1"/>
        <v>34.8484605237222</v>
      </c>
      <c r="I30" s="10">
        <f t="shared" si="1"/>
        <v>35.054238620593985</v>
      </c>
      <c r="J30" s="10">
        <f t="shared" si="1"/>
        <v>35.26107459822702</v>
      </c>
      <c r="K30" s="11">
        <f t="shared" si="1"/>
        <v>35.46897301543156</v>
      </c>
      <c r="M30" s="70">
        <f t="shared" si="2"/>
        <v>25.235116579332434</v>
      </c>
      <c r="O30" s="78">
        <v>33.623373599258684</v>
      </c>
      <c r="P30" s="78">
        <v>33.659084861232856</v>
      </c>
      <c r="Q30" s="78">
        <v>33.63575407218915</v>
      </c>
      <c r="R30" s="77">
        <f t="shared" si="3"/>
        <v>0.012380472930466624</v>
      </c>
      <c r="S30" s="76">
        <f t="shared" si="4"/>
        <v>-0.03571126197417129</v>
      </c>
    </row>
    <row r="31" spans="1:19" ht="12.75">
      <c r="A31" s="20">
        <v>27</v>
      </c>
      <c r="B31" s="16">
        <f t="shared" si="1"/>
        <v>35.6779384463811</v>
      </c>
      <c r="C31" s="2">
        <f t="shared" si="1"/>
        <v>35.88797548064558</v>
      </c>
      <c r="D31" s="2">
        <f t="shared" si="1"/>
        <v>36.09908872322627</v>
      </c>
      <c r="E31" s="2">
        <f t="shared" si="1"/>
        <v>36.31128279458977</v>
      </c>
      <c r="F31" s="2">
        <f t="shared" si="1"/>
        <v>36.524562330701926</v>
      </c>
      <c r="G31" s="2">
        <f t="shared" si="1"/>
        <v>36.73893198306303</v>
      </c>
      <c r="H31" s="2">
        <f t="shared" si="1"/>
        <v>36.95439641874049</v>
      </c>
      <c r="I31" s="2">
        <f t="shared" si="1"/>
        <v>37.17096032040419</v>
      </c>
      <c r="J31" s="2">
        <f t="shared" si="1"/>
        <v>37.388628386361226</v>
      </c>
      <c r="K31" s="5">
        <f t="shared" si="1"/>
        <v>37.60740533058876</v>
      </c>
      <c r="M31" s="70">
        <f t="shared" si="2"/>
        <v>26.76725885414574</v>
      </c>
      <c r="O31" s="78">
        <v>35.66284710080404</v>
      </c>
      <c r="P31" s="78">
        <v>35.70174489407042</v>
      </c>
      <c r="Q31" s="78">
        <v>35.6779384463811</v>
      </c>
      <c r="R31" s="77">
        <f t="shared" si="3"/>
        <v>0.015091345577054938</v>
      </c>
      <c r="S31" s="76">
        <f t="shared" si="4"/>
        <v>-0.03889779326637921</v>
      </c>
    </row>
    <row r="32" spans="1:19" ht="12.75">
      <c r="A32" s="20">
        <v>28</v>
      </c>
      <c r="B32" s="16">
        <f t="shared" si="1"/>
        <v>37.82729588276955</v>
      </c>
      <c r="C32" s="2">
        <f t="shared" si="1"/>
        <v>38.048304788325765</v>
      </c>
      <c r="D32" s="2">
        <f t="shared" si="1"/>
        <v>38.27043680845323</v>
      </c>
      <c r="E32" s="2">
        <f t="shared" si="1"/>
        <v>38.493696720156365</v>
      </c>
      <c r="F32" s="2">
        <f t="shared" si="1"/>
        <v>38.71808931628158</v>
      </c>
      <c r="G32" s="2">
        <f t="shared" si="1"/>
        <v>38.943619405553015</v>
      </c>
      <c r="H32" s="2">
        <f t="shared" si="1"/>
        <v>39.17029181260587</v>
      </c>
      <c r="I32" s="2">
        <f t="shared" si="1"/>
        <v>39.39811137802067</v>
      </c>
      <c r="J32" s="2">
        <f t="shared" si="1"/>
        <v>39.627082958359004</v>
      </c>
      <c r="K32" s="5">
        <f t="shared" si="1"/>
        <v>39.857211426196656</v>
      </c>
      <c r="M32" s="70">
        <f t="shared" si="2"/>
        <v>28.379807375029472</v>
      </c>
      <c r="O32" s="78">
        <v>37.80923919359594</v>
      </c>
      <c r="P32" s="78">
        <v>37.85151584986668</v>
      </c>
      <c r="Q32" s="78">
        <v>37.82729588276955</v>
      </c>
      <c r="R32" s="77">
        <f t="shared" si="3"/>
        <v>0.018056689173604923</v>
      </c>
      <c r="S32" s="76">
        <f t="shared" si="4"/>
        <v>-0.04227665627073662</v>
      </c>
    </row>
    <row r="33" spans="1:19" ht="12.75">
      <c r="A33" s="20">
        <v>29</v>
      </c>
      <c r="B33" s="16">
        <f t="shared" si="1"/>
        <v>40.088501670159</v>
      </c>
      <c r="C33" s="2">
        <f t="shared" si="1"/>
        <v>40.32095859495451</v>
      </c>
      <c r="D33" s="2">
        <f t="shared" si="1"/>
        <v>40.55458712141007</v>
      </c>
      <c r="E33" s="2">
        <f t="shared" si="1"/>
        <v>40.789392186505516</v>
      </c>
      <c r="F33" s="2">
        <f t="shared" si="1"/>
        <v>41.025378743407394</v>
      </c>
      <c r="G33" s="2">
        <f t="shared" si="1"/>
        <v>41.26255176150433</v>
      </c>
      <c r="H33" s="2">
        <f t="shared" si="1"/>
        <v>41.50091622644091</v>
      </c>
      <c r="I33" s="2">
        <f t="shared" si="1"/>
        <v>41.74047714015244</v>
      </c>
      <c r="J33" s="2">
        <f t="shared" si="1"/>
        <v>41.98123952090071</v>
      </c>
      <c r="K33" s="5">
        <f t="shared" si="1"/>
        <v>42.223208403305954</v>
      </c>
      <c r="M33" s="70">
        <f t="shared" si="2"/>
        <v>30.076269762409513</v>
      </c>
      <c r="O33" s="78">
        <v>40.0672225954128</v>
      </c>
      <c r="P33" s="78">
        <v>40.11306665659423</v>
      </c>
      <c r="Q33" s="78">
        <v>40.088501670159</v>
      </c>
      <c r="R33" s="77">
        <f t="shared" si="3"/>
        <v>0.021279074746196613</v>
      </c>
      <c r="S33" s="76">
        <f t="shared" si="4"/>
        <v>-0.04584406118142681</v>
      </c>
    </row>
    <row r="34" spans="1:19" ht="13.5" thickBot="1">
      <c r="A34" s="21">
        <v>30</v>
      </c>
      <c r="B34" s="17">
        <f t="shared" si="1"/>
        <v>42.46638883838413</v>
      </c>
      <c r="C34" s="7">
        <f t="shared" si="1"/>
        <v>42.71078589357966</v>
      </c>
      <c r="D34" s="7">
        <f t="shared" si="1"/>
        <v>42.95640465280157</v>
      </c>
      <c r="E34" s="7">
        <f t="shared" si="1"/>
        <v>43.20325021645681</v>
      </c>
      <c r="F34" s="7">
        <f t="shared" si="1"/>
        <v>43.451327701485354</v>
      </c>
      <c r="G34" s="7">
        <f t="shared" si="1"/>
        <v>43.70064224139588</v>
      </c>
      <c r="H34" s="7">
        <f t="shared" si="1"/>
        <v>43.95119898629842</v>
      </c>
      <c r="I34" s="7">
        <f t="shared" si="1"/>
        <v>44.20300310294052</v>
      </c>
      <c r="J34" s="7">
        <f t="shared" si="1"/>
        <v>44.45605977474222</v>
      </c>
      <c r="K34" s="8">
        <f t="shared" si="1"/>
        <v>44.71037420182913</v>
      </c>
      <c r="M34" s="70">
        <f t="shared" si="2"/>
        <v>31.86027198141356</v>
      </c>
      <c r="O34" s="78">
        <v>42.44162971321691</v>
      </c>
      <c r="P34" s="78">
        <v>42.49122382333086</v>
      </c>
      <c r="Q34" s="78">
        <v>42.46638883838413</v>
      </c>
      <c r="R34" s="77">
        <f t="shared" si="3"/>
        <v>0.02475912516721479</v>
      </c>
      <c r="S34" s="76">
        <f t="shared" si="4"/>
        <v>-0.04959411011395076</v>
      </c>
    </row>
    <row r="35" spans="1:19" ht="12.75">
      <c r="A35" s="19">
        <v>31</v>
      </c>
      <c r="B35" s="15">
        <f t="shared" si="1"/>
        <v>44.9659516010692</v>
      </c>
      <c r="C35" s="10">
        <f t="shared" si="1"/>
        <v>45.22279720610539</v>
      </c>
      <c r="D35" s="10">
        <f t="shared" si="1"/>
        <v>45.48091626739165</v>
      </c>
      <c r="E35" s="10">
        <f t="shared" si="1"/>
        <v>45.740314052228406</v>
      </c>
      <c r="F35" s="10">
        <f t="shared" si="1"/>
        <v>46.00099584479467</v>
      </c>
      <c r="G35" s="10">
        <f t="shared" si="1"/>
        <v>46.26296694618655</v>
      </c>
      <c r="H35" s="10">
        <f t="shared" si="1"/>
        <v>46.52623267444834</v>
      </c>
      <c r="I35" s="10">
        <f t="shared" si="1"/>
        <v>46.790798364609564</v>
      </c>
      <c r="J35" s="10">
        <f t="shared" si="1"/>
        <v>47.05666936871921</v>
      </c>
      <c r="K35" s="11">
        <f t="shared" si="1"/>
        <v>47.32385105588053</v>
      </c>
      <c r="M35" s="70">
        <f t="shared" si="2"/>
        <v>33.73556092479032</v>
      </c>
      <c r="O35" s="78">
        <v>44.93745632985355</v>
      </c>
      <c r="P35" s="78">
        <v>44.99097489951641</v>
      </c>
      <c r="Q35" s="78">
        <v>44.9659516010692</v>
      </c>
      <c r="R35" s="77">
        <f t="shared" si="3"/>
        <v>0.028495271215646767</v>
      </c>
      <c r="S35" s="76">
        <f t="shared" si="4"/>
        <v>-0.05351856966285595</v>
      </c>
    </row>
    <row r="36" spans="1:19" ht="12.75">
      <c r="A36" s="20">
        <v>32</v>
      </c>
      <c r="B36" s="16">
        <f t="shared" si="1"/>
        <v>47.59234881228572</v>
      </c>
      <c r="C36" s="2">
        <f t="shared" si="1"/>
        <v>47.86216804125125</v>
      </c>
      <c r="D36" s="2">
        <f t="shared" si="1"/>
        <v>48.13331416325206</v>
      </c>
      <c r="E36" s="2">
        <f t="shared" si="1"/>
        <v>48.4057926159566</v>
      </c>
      <c r="F36" s="2">
        <f t="shared" si="1"/>
        <v>48.67960885426173</v>
      </c>
      <c r="G36" s="2">
        <f t="shared" si="1"/>
        <v>48.95476835032844</v>
      </c>
      <c r="H36" s="2">
        <f t="shared" si="1"/>
        <v>49.231276593614915</v>
      </c>
      <c r="I36" s="2">
        <f t="shared" si="1"/>
        <v>49.50913909091287</v>
      </c>
      <c r="J36" s="2">
        <f t="shared" si="1"/>
        <v>49.78836136638266</v>
      </c>
      <c r="K36" s="5">
        <f t="shared" si="1"/>
        <v>50.06894896158597</v>
      </c>
      <c r="M36" s="70">
        <f t="shared" si="2"/>
        <v>35.706007006255824</v>
      </c>
      <c r="O36" s="78">
        <v>47.5598653195721</v>
      </c>
      <c r="P36" s="78">
        <v>47.61747194969076</v>
      </c>
      <c r="Q36" s="78">
        <v>47.59234881228572</v>
      </c>
      <c r="R36" s="77">
        <f t="shared" si="3"/>
        <v>0.03248349271362372</v>
      </c>
      <c r="S36" s="76">
        <f t="shared" si="4"/>
        <v>-0.05760663011866285</v>
      </c>
    </row>
    <row r="37" spans="1:19" ht="12.75">
      <c r="A37" s="20">
        <v>33</v>
      </c>
      <c r="B37" s="16">
        <f t="shared" si="1"/>
        <v>50.35090743552435</v>
      </c>
      <c r="C37" s="2">
        <f t="shared" si="1"/>
        <v>50.634242364670406</v>
      </c>
      <c r="D37" s="2">
        <f t="shared" si="1"/>
        <v>50.91895934300494</v>
      </c>
      <c r="E37" s="2">
        <f t="shared" si="1"/>
        <v>51.205063982051506</v>
      </c>
      <c r="F37" s="2">
        <f t="shared" si="1"/>
        <v>51.492561910911384</v>
      </c>
      <c r="G37" s="2">
        <f t="shared" si="1"/>
        <v>51.78145877629816</v>
      </c>
      <c r="H37" s="2">
        <f t="shared" si="1"/>
        <v>52.07176024257261</v>
      </c>
      <c r="I37" s="2">
        <f t="shared" si="1"/>
        <v>52.3634719917782</v>
      </c>
      <c r="J37" s="2">
        <f t="shared" si="1"/>
        <v>52.65659972367555</v>
      </c>
      <c r="K37" s="5">
        <f t="shared" si="1"/>
        <v>52.95114915577799</v>
      </c>
      <c r="M37" s="70">
        <f t="shared" si="2"/>
        <v>37.775606763078486</v>
      </c>
      <c r="O37" s="78">
        <v>50.31419039115869</v>
      </c>
      <c r="P37" s="78">
        <v>50.37603504214432</v>
      </c>
      <c r="Q37" s="78">
        <v>50.35090743552435</v>
      </c>
      <c r="R37" s="77">
        <f t="shared" si="3"/>
        <v>0.036717044365659035</v>
      </c>
      <c r="S37" s="76">
        <f t="shared" si="4"/>
        <v>-0.061844650985634075</v>
      </c>
    </row>
    <row r="38" spans="1:19" ht="12.75">
      <c r="A38" s="20">
        <v>34</v>
      </c>
      <c r="B38" s="16">
        <f t="shared" si="1"/>
        <v>53.247126023386116</v>
      </c>
      <c r="C38" s="2">
        <f t="shared" si="1"/>
        <v>53.54453607962259</v>
      </c>
      <c r="D38" s="2">
        <f t="shared" si="1"/>
        <v>53.84338509546738</v>
      </c>
      <c r="E38" s="2">
        <f t="shared" si="1"/>
        <v>54.14367885979343</v>
      </c>
      <c r="F38" s="2">
        <f t="shared" si="1"/>
        <v>54.4454231793999</v>
      </c>
      <c r="G38" s="2">
        <f t="shared" si="1"/>
        <v>54.74862387904963</v>
      </c>
      <c r="H38" s="2">
        <f t="shared" si="1"/>
        <v>55.0532868015019</v>
      </c>
      <c r="I38" s="2">
        <f t="shared" si="1"/>
        <v>55.359417807548255</v>
      </c>
      <c r="J38" s="2">
        <f t="shared" si="1"/>
        <v>55.6670227760487</v>
      </c>
      <c r="K38" s="5">
        <f t="shared" si="1"/>
        <v>55.97610760396417</v>
      </c>
      <c r="M38" s="70">
        <f t="shared" si="2"/>
        <v>39.948485466706266</v>
      </c>
      <c r="O38" s="78">
        <v>53.205939857448115</v>
      </c>
      <c r="P38" s="78">
        <v>53.27215574989195</v>
      </c>
      <c r="Q38" s="78">
        <v>53.247126023386116</v>
      </c>
      <c r="R38" s="77">
        <f t="shared" si="3"/>
        <v>0.04118616593800084</v>
      </c>
      <c r="S38" s="76">
        <f t="shared" si="4"/>
        <v>-0.06621589244383586</v>
      </c>
    </row>
    <row r="39" spans="1:19" ht="13.5" thickBot="1">
      <c r="A39" s="22">
        <v>35</v>
      </c>
      <c r="B39" s="23">
        <f t="shared" si="1"/>
        <v>56.286678206394456</v>
      </c>
      <c r="C39" s="24">
        <f t="shared" si="1"/>
        <v>56.598740516611564</v>
      </c>
      <c r="D39" s="24">
        <f t="shared" si="1"/>
        <v>56.91230048609437</v>
      </c>
      <c r="E39" s="24">
        <f t="shared" si="1"/>
        <v>57.22736408456513</v>
      </c>
      <c r="F39" s="24">
        <f t="shared" si="1"/>
        <v>57.54393730002325</v>
      </c>
      <c r="G39" s="24">
        <f t="shared" si="1"/>
        <v>57.86202613878176</v>
      </c>
      <c r="H39" s="24">
        <f t="shared" si="1"/>
        <v>58.181636625500396</v>
      </c>
      <c r="I39" s="24">
        <f t="shared" si="1"/>
        <v>58.5027748032218</v>
      </c>
      <c r="J39" s="24">
        <f t="shared" si="1"/>
        <v>58.82544673340795</v>
      </c>
      <c r="K39" s="25">
        <f t="shared" si="1"/>
        <v>59.14965849597235</v>
      </c>
      <c r="M39" s="70">
        <f t="shared" si="2"/>
        <v>42.228899740236706</v>
      </c>
      <c r="O39" s="78">
        <v>56.2408004299607</v>
      </c>
      <c r="P39" s="78">
        <v>56.31150066238096</v>
      </c>
      <c r="Q39" s="78">
        <v>56.286678206394456</v>
      </c>
      <c r="R39" s="77">
        <f t="shared" si="3"/>
        <v>0.04587777643375546</v>
      </c>
      <c r="S39" s="76">
        <f t="shared" si="4"/>
        <v>-0.07070023242025769</v>
      </c>
    </row>
    <row r="40" spans="1:19" ht="13.5" thickTop="1">
      <c r="A40" s="19">
        <v>36</v>
      </c>
      <c r="B40" s="15">
        <f t="shared" si="1"/>
        <v>59.4754161893172</v>
      </c>
      <c r="C40" s="10">
        <f t="shared" si="1"/>
        <v>59.80272593036826</v>
      </c>
      <c r="D40" s="10">
        <f t="shared" si="1"/>
        <v>60.131593854607864</v>
      </c>
      <c r="E40" s="10">
        <f t="shared" si="1"/>
        <v>60.462026116114465</v>
      </c>
      <c r="F40" s="10">
        <f t="shared" si="1"/>
        <v>60.794028887592134</v>
      </c>
      <c r="G40" s="10">
        <f t="shared" si="1"/>
        <v>61.12760836041029</v>
      </c>
      <c r="H40" s="10">
        <f t="shared" si="1"/>
        <v>61.462770744636465</v>
      </c>
      <c r="I40" s="10">
        <f t="shared" si="1"/>
        <v>61.79952226907172</v>
      </c>
      <c r="J40" s="10">
        <f t="shared" si="1"/>
        <v>62.13786918128588</v>
      </c>
      <c r="K40" s="11">
        <f t="shared" si="1"/>
        <v>62.47781774765256</v>
      </c>
      <c r="M40" s="70">
        <f t="shared" si="2"/>
        <v>44.621240181521294</v>
      </c>
      <c r="O40" s="78">
        <v>59.424641037390224</v>
      </c>
      <c r="P40" s="78">
        <v>59.499914906307126</v>
      </c>
      <c r="Q40" s="78">
        <v>59.4754161893172</v>
      </c>
      <c r="R40" s="77">
        <f t="shared" si="3"/>
        <v>0.05077515192697746</v>
      </c>
      <c r="S40" s="76">
        <f t="shared" si="4"/>
        <v>-0.07527386891690213</v>
      </c>
    </row>
    <row r="41" spans="1:19" ht="12.75">
      <c r="A41" s="20">
        <v>37</v>
      </c>
      <c r="B41" s="16">
        <f t="shared" si="1"/>
        <v>62.819374253385256</v>
      </c>
      <c r="C41" s="2">
        <f t="shared" si="1"/>
        <v>63.1625450025702</v>
      </c>
      <c r="D41" s="2">
        <f t="shared" si="1"/>
        <v>63.507336318203826</v>
      </c>
      <c r="E41" s="2">
        <f t="shared" si="1"/>
        <v>63.85375454222696</v>
      </c>
      <c r="F41" s="2">
        <f t="shared" si="1"/>
        <v>64.20180603555853</v>
      </c>
      <c r="G41" s="2">
        <f t="shared" si="1"/>
        <v>64.55149717813367</v>
      </c>
      <c r="H41" s="2">
        <f t="shared" si="1"/>
        <v>64.90283436893628</v>
      </c>
      <c r="I41" s="2">
        <f t="shared" si="1"/>
        <v>65.25582402603409</v>
      </c>
      <c r="J41" s="2">
        <f t="shared" si="1"/>
        <v>65.61047258661706</v>
      </c>
      <c r="K41" s="5">
        <f t="shared" si="1"/>
        <v>65.96678650702738</v>
      </c>
      <c r="M41" s="70">
        <f t="shared" si="2"/>
        <v>47.130033990693775</v>
      </c>
      <c r="O41" s="78">
        <v>62.76351666664969</v>
      </c>
      <c r="P41" s="78">
        <v>62.84342567393356</v>
      </c>
      <c r="Q41" s="78">
        <v>62.819374253385256</v>
      </c>
      <c r="R41" s="77">
        <f t="shared" si="3"/>
        <v>0.05585758673556285</v>
      </c>
      <c r="S41" s="76">
        <f t="shared" si="4"/>
        <v>-0.07990900728386663</v>
      </c>
    </row>
    <row r="42" spans="1:19" ht="12.75">
      <c r="A42" s="20">
        <v>38</v>
      </c>
      <c r="B42" s="16">
        <f t="shared" si="1"/>
        <v>66.32477226279913</v>
      </c>
      <c r="C42" s="2">
        <f t="shared" si="1"/>
        <v>66.684436348691</v>
      </c>
      <c r="D42" s="2">
        <f t="shared" si="1"/>
        <v>67.04578527872114</v>
      </c>
      <c r="E42" s="2">
        <f t="shared" si="1"/>
        <v>67.40882558620469</v>
      </c>
      <c r="F42" s="2">
        <f t="shared" si="1"/>
        <v>67.77356382378566</v>
      </c>
      <c r="G42" s="2">
        <f t="shared" si="1"/>
        <v>68.14000656347461</v>
      </c>
      <c r="H42" s="2">
        <f t="shared" si="1"/>
        <v>68.50816039668206</v>
      </c>
      <c r="I42" s="2">
        <f t="shared" si="1"/>
        <v>68.878031934255</v>
      </c>
      <c r="J42" s="2">
        <f t="shared" si="1"/>
        <v>69.24962780651093</v>
      </c>
      <c r="K42" s="5">
        <f t="shared" si="1"/>
        <v>69.62295466327274</v>
      </c>
      <c r="M42" s="70">
        <f t="shared" si="2"/>
        <v>49.75994760091544</v>
      </c>
      <c r="O42" s="78">
        <v>66.26367222516276</v>
      </c>
      <c r="P42" s="78">
        <v>66.34824575726857</v>
      </c>
      <c r="Q42" s="78">
        <v>66.32477226279913</v>
      </c>
      <c r="R42" s="77">
        <f t="shared" si="3"/>
        <v>0.061100037636364846</v>
      </c>
      <c r="S42" s="76">
        <f t="shared" si="4"/>
        <v>-0.0845735321058072</v>
      </c>
    </row>
    <row r="43" spans="1:19" ht="12.75">
      <c r="A43" s="20">
        <v>39</v>
      </c>
      <c r="B43" s="16">
        <f t="shared" si="1"/>
        <v>69.9980191739059</v>
      </c>
      <c r="C43" s="2">
        <f t="shared" si="1"/>
        <v>70.37482802735065</v>
      </c>
      <c r="D43" s="2">
        <f t="shared" si="1"/>
        <v>70.75338793215846</v>
      </c>
      <c r="E43" s="2">
        <f t="shared" si="1"/>
        <v>71.13370561652776</v>
      </c>
      <c r="F43" s="2">
        <f t="shared" si="1"/>
        <v>71.51578782833857</v>
      </c>
      <c r="G43" s="2">
        <f t="shared" si="1"/>
        <v>71.8996413351876</v>
      </c>
      <c r="H43" s="2">
        <f t="shared" si="1"/>
        <v>72.28527292442097</v>
      </c>
      <c r="I43" s="2">
        <f t="shared" si="1"/>
        <v>72.67268940317427</v>
      </c>
      <c r="J43" s="2">
        <f t="shared" si="1"/>
        <v>73.06189759840375</v>
      </c>
      <c r="K43" s="5">
        <f t="shared" si="1"/>
        <v>73.45290435692162</v>
      </c>
      <c r="M43" s="70">
        <f t="shared" si="2"/>
        <v>52.515789311123875</v>
      </c>
      <c r="O43" s="78">
        <v>69.93154642307296</v>
      </c>
      <c r="P43" s="78">
        <v>70.02077708647086</v>
      </c>
      <c r="Q43" s="78">
        <v>69.9980191739059</v>
      </c>
      <c r="R43" s="77">
        <f t="shared" si="3"/>
        <v>0.06647275083294346</v>
      </c>
      <c r="S43" s="76">
        <f t="shared" si="4"/>
        <v>-0.08923066339789898</v>
      </c>
    </row>
    <row r="44" spans="1:19" ht="13.5" thickBot="1">
      <c r="A44" s="21">
        <v>40</v>
      </c>
      <c r="B44" s="17">
        <f aca="true" t="shared" si="5" ref="B44:K44">(EXP($O$49*(($A44+B$3+273.15)^(-1))+$O$50-$O$51*($A44+B$3+273.15)+$O$52*(($A44+B$3+273.15)^2)+$O$53*LN($A44+B$3+273.15)))/100</f>
        <v>73.84571654543375</v>
      </c>
      <c r="C44" s="7">
        <f t="shared" si="5"/>
        <v>74.24034105057129</v>
      </c>
      <c r="D44" s="7">
        <f t="shared" si="5"/>
        <v>74.63678477892833</v>
      </c>
      <c r="E44" s="7">
        <f t="shared" si="5"/>
        <v>75.03505465709559</v>
      </c>
      <c r="F44" s="7">
        <f t="shared" si="5"/>
        <v>75.43515763169655</v>
      </c>
      <c r="G44" s="7">
        <f t="shared" si="5"/>
        <v>75.83710066942136</v>
      </c>
      <c r="H44" s="7">
        <f t="shared" si="5"/>
        <v>76.24089075706263</v>
      </c>
      <c r="I44" s="7">
        <f t="shared" si="5"/>
        <v>76.64653490154954</v>
      </c>
      <c r="J44" s="7">
        <f t="shared" si="5"/>
        <v>77.054040129985</v>
      </c>
      <c r="K44" s="8">
        <f t="shared" si="5"/>
        <v>77.46341348967827</v>
      </c>
      <c r="M44" s="70">
        <f t="shared" si="2"/>
        <v>55.40251191957517</v>
      </c>
      <c r="O44" s="78">
        <v>73.77377567402512</v>
      </c>
      <c r="P44" s="78">
        <v>73.86761427083688</v>
      </c>
      <c r="Q44" s="78">
        <v>73.84571654543375</v>
      </c>
      <c r="R44" s="77">
        <f t="shared" si="3"/>
        <v>0.07194087140862848</v>
      </c>
      <c r="S44" s="76">
        <f t="shared" si="4"/>
        <v>-0.09383859681176432</v>
      </c>
    </row>
    <row r="45" spans="1:11" ht="12.7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7" ht="12.75">
      <c r="A46" s="73">
        <v>100</v>
      </c>
      <c r="B46" s="74">
        <f>(EXP($O$49*(($A46+B$3+273.15)^(-1))+$O$50-$O$51*($A46+B$3+273.15)+$O$52*(($A46+B$3+273.15)^2)+$O$53*LN($A46+B$3+273.15)))/100</f>
        <v>1014.0492103782291</v>
      </c>
      <c r="C46" s="28"/>
      <c r="D46" s="28"/>
      <c r="E46" s="28"/>
      <c r="F46" s="28"/>
      <c r="G46" s="28"/>
      <c r="H46" s="28"/>
      <c r="I46" s="28"/>
      <c r="J46" s="28"/>
      <c r="K46" s="28"/>
      <c r="N46" s="75" t="s">
        <v>33</v>
      </c>
      <c r="O46" s="76">
        <v>1022.3064143215458</v>
      </c>
      <c r="P46" s="76">
        <v>1013.8105321401308</v>
      </c>
      <c r="Q46" s="76">
        <v>1014.0492103782291</v>
      </c>
    </row>
    <row r="47" spans="1:11" ht="12.7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ht="12.75">
      <c r="N48" t="s">
        <v>22</v>
      </c>
    </row>
    <row r="49" spans="14:15" ht="12.75">
      <c r="N49" t="s">
        <v>23</v>
      </c>
      <c r="O49">
        <f>-6096.9385</f>
        <v>-6096.9385</v>
      </c>
    </row>
    <row r="50" spans="14:15" ht="12.75">
      <c r="N50" t="s">
        <v>24</v>
      </c>
      <c r="O50">
        <f>21.2409642</f>
        <v>21.2409642</v>
      </c>
    </row>
    <row r="51" spans="14:15" ht="12.75">
      <c r="N51" t="s">
        <v>25</v>
      </c>
      <c r="O51">
        <f>2.711193*10^-2</f>
        <v>0.027111930000000003</v>
      </c>
    </row>
    <row r="52" spans="14:15" ht="12.75">
      <c r="N52" t="s">
        <v>26</v>
      </c>
      <c r="O52">
        <f>1.673852*10^-5</f>
        <v>1.673852E-05</v>
      </c>
    </row>
    <row r="53" spans="14:15" ht="12.75">
      <c r="N53" t="s">
        <v>27</v>
      </c>
      <c r="O53">
        <f>2.433502</f>
        <v>2.433502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山賀進</dc:creator>
  <cp:keywords/>
  <dc:description/>
  <cp:lastModifiedBy>山賀進</cp:lastModifiedBy>
  <cp:lastPrinted>2015-06-25T07:04:34Z</cp:lastPrinted>
  <dcterms:created xsi:type="dcterms:W3CDTF">2015-06-22T21:24:51Z</dcterms:created>
  <dcterms:modified xsi:type="dcterms:W3CDTF">2015-06-25T22:21:43Z</dcterms:modified>
  <cp:category/>
  <cp:version/>
  <cp:contentType/>
  <cp:contentStatus/>
</cp:coreProperties>
</file>